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0" windowWidth="16380" windowHeight="7710" tabRatio="698" firstSheet="5" activeTab="9"/>
  </bookViews>
  <sheets>
    <sheet name="источ. 2019" sheetId="1" r:id="rId1"/>
    <sheet name="источ. 2020-2021" sheetId="2" r:id="rId2"/>
    <sheet name="Приложенние 2" sheetId="16" r:id="rId3"/>
    <sheet name="Доходы 2019" sheetId="3" r:id="rId4"/>
    <sheet name="Доходы 2020-2021" sheetId="4" r:id="rId5"/>
    <sheet name="Адм.доходов" sheetId="5" r:id="rId6"/>
    <sheet name="Адм.источников" sheetId="18" r:id="rId7"/>
    <sheet name="Вед.2019" sheetId="17" r:id="rId8"/>
    <sheet name="Вед.2020-2021" sheetId="9" r:id="rId9"/>
    <sheet name="Ф2019" sheetId="8" r:id="rId10"/>
    <sheet name="Ф2020-2021" sheetId="14" r:id="rId11"/>
    <sheet name="МЦП по ЦСР - 2019" sheetId="11" r:id="rId12"/>
    <sheet name="МЦП по ЦСР -2019-2020" sheetId="15" r:id="rId13"/>
    <sheet name="кредиты" sheetId="12" state="hidden" r:id="rId14"/>
  </sheets>
  <externalReferences>
    <externalReference r:id="rId15"/>
  </externalReferences>
  <definedNames>
    <definedName name="Excel_BuiltIn_Print_Area" localSheetId="7">Ф2019!$A$1:$C$653</definedName>
    <definedName name="Excel_BuiltIn_Print_Area" localSheetId="8">#REF!</definedName>
    <definedName name="Excel_BuiltIn_Print_Area" localSheetId="0">'источ. 2019'!$A$2:$F$50</definedName>
    <definedName name="Excel_BuiltIn_Print_Area" localSheetId="11">кредиты!$A$1:$F$35</definedName>
    <definedName name="Excel_BuiltIn_Print_Area" localSheetId="12">кредиты!$A$1:$F$35</definedName>
    <definedName name="Excel_BuiltIn_Print_Area" localSheetId="9">'Вед.2020-2021'!$A$1:$F$266</definedName>
    <definedName name="Excel_BuiltIn_Print_Area" localSheetId="10">'Вед.2020-2021'!$A$1:$F$266</definedName>
    <definedName name="_xlnm.Print_Area" localSheetId="5">Адм.доходов!$A$1:$C$38</definedName>
    <definedName name="_xlnm.Print_Area" localSheetId="6">Адм.источников!$A$1:$C$21</definedName>
    <definedName name="_xlnm.Print_Area" localSheetId="8">'Вед.2020-2021'!$A$1:$H$244</definedName>
    <definedName name="_xlnm.Print_Area" localSheetId="3">'Доходы 2019'!$A$1:$C$197</definedName>
    <definedName name="_xlnm.Print_Area" localSheetId="4">'Доходы 2020-2021'!$A$1:$D$194</definedName>
    <definedName name="_xlnm.Print_Area" localSheetId="0">'источ. 2019'!$A$1:$F$50</definedName>
    <definedName name="_xlnm.Print_Area" localSheetId="1">'источ. 2020-2021'!$A$1:$F$48</definedName>
    <definedName name="_xlnm.Print_Area" localSheetId="11">'МЦП по ЦСР - 2019'!$A$1:$E$149</definedName>
    <definedName name="_xlnm.Print_Area" localSheetId="12">'МЦП по ЦСР -2019-2020'!$A$1:$F$184</definedName>
    <definedName name="_xlnm.Print_Area" localSheetId="2">'Приложенние 2'!$A$1:$B$15</definedName>
    <definedName name="_xlnm.Print_Area" localSheetId="9">Ф2019!$A$1:$F$576</definedName>
    <definedName name="_xlnm.Print_Area" localSheetId="10">'Ф2020-2021'!$A$1:$G$574</definedName>
  </definedNames>
  <calcPr calcId="125725"/>
</workbook>
</file>

<file path=xl/calcChain.xml><?xml version="1.0" encoding="utf-8"?>
<calcChain xmlns="http://schemas.openxmlformats.org/spreadsheetml/2006/main">
  <c r="D90" i="15"/>
  <c r="D98"/>
  <c r="D91"/>
  <c r="E40" i="14"/>
  <c r="E38" s="1"/>
  <c r="E49" i="15"/>
  <c r="D49"/>
  <c r="G158" i="17"/>
  <c r="G153"/>
  <c r="G170"/>
  <c r="G131"/>
  <c r="G132"/>
  <c r="G133"/>
  <c r="E138" i="15"/>
  <c r="E137"/>
  <c r="D138"/>
  <c r="D137"/>
  <c r="E39"/>
  <c r="E38"/>
  <c r="E37"/>
  <c r="E119"/>
  <c r="E118"/>
  <c r="E117"/>
  <c r="D119"/>
  <c r="D118"/>
  <c r="D117"/>
  <c r="D39"/>
  <c r="D38"/>
  <c r="E141"/>
  <c r="E140"/>
  <c r="D141"/>
  <c r="D140"/>
  <c r="E159"/>
  <c r="D159"/>
  <c r="E157"/>
  <c r="D157"/>
  <c r="E155"/>
  <c r="D155"/>
  <c r="E153"/>
  <c r="D153"/>
  <c r="D152"/>
  <c r="E109"/>
  <c r="D109"/>
  <c r="E182"/>
  <c r="D182"/>
  <c r="E180"/>
  <c r="D180"/>
  <c r="E178"/>
  <c r="D178"/>
  <c r="E176"/>
  <c r="D176"/>
  <c r="E174"/>
  <c r="D174"/>
  <c r="E168"/>
  <c r="D168"/>
  <c r="E166"/>
  <c r="D166"/>
  <c r="E162"/>
  <c r="D162"/>
  <c r="D161"/>
  <c r="E172"/>
  <c r="D172"/>
  <c r="E150"/>
  <c r="D150"/>
  <c r="E148"/>
  <c r="D148"/>
  <c r="E145"/>
  <c r="D145"/>
  <c r="E36" i="14"/>
  <c r="D36"/>
  <c r="E26"/>
  <c r="D26"/>
  <c r="G155" i="9"/>
  <c r="G154"/>
  <c r="G153"/>
  <c r="H154"/>
  <c r="H153"/>
  <c r="H155"/>
  <c r="H212"/>
  <c r="G204"/>
  <c r="H210"/>
  <c r="G210"/>
  <c r="H208"/>
  <c r="G208"/>
  <c r="H206"/>
  <c r="H205"/>
  <c r="H204"/>
  <c r="H184"/>
  <c r="H174"/>
  <c r="G206"/>
  <c r="H223"/>
  <c r="H222"/>
  <c r="H221"/>
  <c r="G223"/>
  <c r="G222"/>
  <c r="G221"/>
  <c r="H191"/>
  <c r="H190"/>
  <c r="H189"/>
  <c r="G191"/>
  <c r="G190"/>
  <c r="G189"/>
  <c r="H182"/>
  <c r="H181"/>
  <c r="H180"/>
  <c r="G182"/>
  <c r="G181"/>
  <c r="G180"/>
  <c r="H165"/>
  <c r="H164"/>
  <c r="H163"/>
  <c r="G165"/>
  <c r="G164"/>
  <c r="G163"/>
  <c r="H147"/>
  <c r="H151"/>
  <c r="G151"/>
  <c r="G147"/>
  <c r="H128"/>
  <c r="H127"/>
  <c r="H126"/>
  <c r="G128"/>
  <c r="G127"/>
  <c r="G126"/>
  <c r="H120"/>
  <c r="G120"/>
  <c r="H118"/>
  <c r="G118"/>
  <c r="H116"/>
  <c r="G116"/>
  <c r="H114"/>
  <c r="G114"/>
  <c r="H69"/>
  <c r="H68"/>
  <c r="H67"/>
  <c r="G69"/>
  <c r="G68"/>
  <c r="G67"/>
  <c r="H242"/>
  <c r="H241"/>
  <c r="H240"/>
  <c r="H238"/>
  <c r="H235"/>
  <c r="H232"/>
  <c r="H231"/>
  <c r="H227"/>
  <c r="H226"/>
  <c r="H219"/>
  <c r="H218"/>
  <c r="H217"/>
  <c r="H202"/>
  <c r="H201"/>
  <c r="H199"/>
  <c r="H197"/>
  <c r="E41" i="14"/>
  <c r="H195" i="9"/>
  <c r="H187"/>
  <c r="H186"/>
  <c r="H185"/>
  <c r="H178"/>
  <c r="H177"/>
  <c r="H176"/>
  <c r="H172"/>
  <c r="H171"/>
  <c r="H170"/>
  <c r="H169"/>
  <c r="H168"/>
  <c r="H160"/>
  <c r="H159"/>
  <c r="H158"/>
  <c r="H143"/>
  <c r="H139"/>
  <c r="H133"/>
  <c r="H132"/>
  <c r="H131"/>
  <c r="H130"/>
  <c r="H124"/>
  <c r="H123"/>
  <c r="H122"/>
  <c r="H110"/>
  <c r="H108"/>
  <c r="H106"/>
  <c r="H104"/>
  <c r="H100"/>
  <c r="H99"/>
  <c r="H98"/>
  <c r="H96"/>
  <c r="H95"/>
  <c r="H94"/>
  <c r="H91"/>
  <c r="H90"/>
  <c r="H89"/>
  <c r="H88"/>
  <c r="H85"/>
  <c r="H84"/>
  <c r="H83"/>
  <c r="H79"/>
  <c r="H78"/>
  <c r="H77"/>
  <c r="H76"/>
  <c r="H74"/>
  <c r="H64"/>
  <c r="H63"/>
  <c r="H62"/>
  <c r="H57"/>
  <c r="H56"/>
  <c r="H51"/>
  <c r="H50"/>
  <c r="H47"/>
  <c r="H44"/>
  <c r="H39"/>
  <c r="H38"/>
  <c r="H37"/>
  <c r="H36"/>
  <c r="E19" i="14"/>
  <c r="H31" i="9"/>
  <c r="H30"/>
  <c r="H29"/>
  <c r="H28"/>
  <c r="E18" i="14"/>
  <c r="H26" i="9"/>
  <c r="H25"/>
  <c r="H24"/>
  <c r="H23"/>
  <c r="E17" i="14"/>
  <c r="E15" s="1"/>
  <c r="E43" s="1"/>
  <c r="H21" i="9"/>
  <c r="H20"/>
  <c r="H19"/>
  <c r="H18"/>
  <c r="E16" i="14"/>
  <c r="G242" i="9"/>
  <c r="G241"/>
  <c r="G240"/>
  <c r="G238"/>
  <c r="G235"/>
  <c r="G232"/>
  <c r="G231"/>
  <c r="G227"/>
  <c r="G226"/>
  <c r="G219"/>
  <c r="G218"/>
  <c r="G217"/>
  <c r="G202"/>
  <c r="G201"/>
  <c r="G193"/>
  <c r="G184"/>
  <c r="G199"/>
  <c r="G197"/>
  <c r="D41" i="14"/>
  <c r="G195" i="9"/>
  <c r="G187"/>
  <c r="G186"/>
  <c r="G185"/>
  <c r="G178"/>
  <c r="G177"/>
  <c r="G176"/>
  <c r="G175"/>
  <c r="G172"/>
  <c r="G171"/>
  <c r="G170"/>
  <c r="G169"/>
  <c r="G168"/>
  <c r="G160"/>
  <c r="G159"/>
  <c r="G158"/>
  <c r="G157"/>
  <c r="G143"/>
  <c r="G139"/>
  <c r="G133"/>
  <c r="G132"/>
  <c r="G131"/>
  <c r="G130"/>
  <c r="G124"/>
  <c r="G110"/>
  <c r="G108"/>
  <c r="G106"/>
  <c r="G104"/>
  <c r="G100"/>
  <c r="G99"/>
  <c r="G98"/>
  <c r="G93"/>
  <c r="G87"/>
  <c r="G96"/>
  <c r="G95"/>
  <c r="G91"/>
  <c r="G90"/>
  <c r="D30" i="14"/>
  <c r="G85" i="9"/>
  <c r="G84"/>
  <c r="G83"/>
  <c r="G82"/>
  <c r="G81"/>
  <c r="G79"/>
  <c r="G78"/>
  <c r="G77"/>
  <c r="G76"/>
  <c r="G74"/>
  <c r="G64"/>
  <c r="G63"/>
  <c r="G62"/>
  <c r="G57"/>
  <c r="G51"/>
  <c r="G50"/>
  <c r="G49"/>
  <c r="G47"/>
  <c r="G44"/>
  <c r="G39"/>
  <c r="G38"/>
  <c r="G37"/>
  <c r="G36"/>
  <c r="D19" i="14"/>
  <c r="G31" i="9"/>
  <c r="G30"/>
  <c r="G29"/>
  <c r="G28"/>
  <c r="D18" i="14"/>
  <c r="G26" i="9"/>
  <c r="G25"/>
  <c r="G24"/>
  <c r="G23"/>
  <c r="D17" i="14"/>
  <c r="D15" s="1"/>
  <c r="D43" s="1"/>
  <c r="G21" i="9"/>
  <c r="G20"/>
  <c r="G19"/>
  <c r="G18"/>
  <c r="D147" i="11"/>
  <c r="D117"/>
  <c r="D118"/>
  <c r="D119"/>
  <c r="D123"/>
  <c r="D122"/>
  <c r="D121"/>
  <c r="D106"/>
  <c r="D105" s="1"/>
  <c r="D109"/>
  <c r="D108"/>
  <c r="D107"/>
  <c r="D112"/>
  <c r="D111" s="1"/>
  <c r="D145"/>
  <c r="D146"/>
  <c r="D143"/>
  <c r="D142" s="1"/>
  <c r="D141" s="1"/>
  <c r="D137"/>
  <c r="D136"/>
  <c r="D133" s="1"/>
  <c r="D132" s="1"/>
  <c r="D135"/>
  <c r="D134"/>
  <c r="D131"/>
  <c r="D130"/>
  <c r="D129" s="1"/>
  <c r="D116"/>
  <c r="D115"/>
  <c r="D114"/>
  <c r="D89"/>
  <c r="D88"/>
  <c r="D85"/>
  <c r="D84"/>
  <c r="D83"/>
  <c r="D82"/>
  <c r="D81"/>
  <c r="D77"/>
  <c r="D76" s="1"/>
  <c r="D75" s="1"/>
  <c r="D74" s="1"/>
  <c r="D73"/>
  <c r="D72" s="1"/>
  <c r="D65"/>
  <c r="D64"/>
  <c r="D63"/>
  <c r="D62"/>
  <c r="D61" s="1"/>
  <c r="D60"/>
  <c r="D59"/>
  <c r="D53"/>
  <c r="D52" s="1"/>
  <c r="D51" s="1"/>
  <c r="D50"/>
  <c r="D49" s="1"/>
  <c r="D48" s="1"/>
  <c r="D47" s="1"/>
  <c r="D40"/>
  <c r="D39"/>
  <c r="D38" s="1"/>
  <c r="D37"/>
  <c r="D36"/>
  <c r="D35"/>
  <c r="D31"/>
  <c r="D30" s="1"/>
  <c r="D27" s="1"/>
  <c r="D26" s="1"/>
  <c r="D29"/>
  <c r="D28"/>
  <c r="D25"/>
  <c r="D24" s="1"/>
  <c r="D23" s="1"/>
  <c r="D22" s="1"/>
  <c r="D36" i="8"/>
  <c r="G110" i="17"/>
  <c r="G108"/>
  <c r="G182"/>
  <c r="G181"/>
  <c r="G177"/>
  <c r="G176"/>
  <c r="G173"/>
  <c r="G172"/>
  <c r="G171"/>
  <c r="G166"/>
  <c r="G164"/>
  <c r="G162"/>
  <c r="G160"/>
  <c r="G156"/>
  <c r="G155"/>
  <c r="G154"/>
  <c r="G151"/>
  <c r="G150"/>
  <c r="G149"/>
  <c r="G148"/>
  <c r="G145"/>
  <c r="G144"/>
  <c r="G143"/>
  <c r="G142"/>
  <c r="G141"/>
  <c r="G138"/>
  <c r="G137"/>
  <c r="G136"/>
  <c r="G135"/>
  <c r="D35" i="8"/>
  <c r="G129" i="17"/>
  <c r="G125"/>
  <c r="G124"/>
  <c r="G123"/>
  <c r="G122"/>
  <c r="G119"/>
  <c r="G118"/>
  <c r="G117"/>
  <c r="G116"/>
  <c r="D32" i="8"/>
  <c r="G114" i="17"/>
  <c r="G113"/>
  <c r="G112"/>
  <c r="G106"/>
  <c r="G103"/>
  <c r="G102"/>
  <c r="G93"/>
  <c r="G104"/>
  <c r="G100"/>
  <c r="G99"/>
  <c r="G98"/>
  <c r="G96"/>
  <c r="G95"/>
  <c r="G94"/>
  <c r="G91"/>
  <c r="G90"/>
  <c r="G89"/>
  <c r="G88"/>
  <c r="G86"/>
  <c r="G85"/>
  <c r="G84"/>
  <c r="G83"/>
  <c r="D29" i="8"/>
  <c r="D28" s="1"/>
  <c r="G80" i="17"/>
  <c r="G79"/>
  <c r="G78"/>
  <c r="G77"/>
  <c r="G74"/>
  <c r="G73"/>
  <c r="G72"/>
  <c r="G71"/>
  <c r="D25" i="8"/>
  <c r="G69" i="17"/>
  <c r="G68"/>
  <c r="G64"/>
  <c r="G63"/>
  <c r="G62"/>
  <c r="G57"/>
  <c r="G55"/>
  <c r="G54"/>
  <c r="G53"/>
  <c r="G184"/>
  <c r="G51"/>
  <c r="G50"/>
  <c r="G49"/>
  <c r="G47"/>
  <c r="G44"/>
  <c r="G43"/>
  <c r="G42"/>
  <c r="G39"/>
  <c r="G38"/>
  <c r="G37"/>
  <c r="G36"/>
  <c r="D19" i="8"/>
  <c r="G31" i="17"/>
  <c r="G30"/>
  <c r="G29"/>
  <c r="G28"/>
  <c r="D18" i="8"/>
  <c r="G26" i="17"/>
  <c r="G25"/>
  <c r="G24"/>
  <c r="G23"/>
  <c r="G21"/>
  <c r="G20"/>
  <c r="G19"/>
  <c r="G18"/>
  <c r="D172" i="4"/>
  <c r="C73" i="3"/>
  <c r="D68" i="15"/>
  <c r="D67"/>
  <c r="D66"/>
  <c r="D165" i="4"/>
  <c r="D114"/>
  <c r="D113"/>
  <c r="D194"/>
  <c r="D170"/>
  <c r="C170"/>
  <c r="C165"/>
  <c r="C114"/>
  <c r="C113"/>
  <c r="C194"/>
  <c r="C172"/>
  <c r="D87" i="15"/>
  <c r="D86"/>
  <c r="E134"/>
  <c r="E128"/>
  <c r="E121"/>
  <c r="E129"/>
  <c r="E126"/>
  <c r="E125"/>
  <c r="E123"/>
  <c r="E122"/>
  <c r="E115"/>
  <c r="E114"/>
  <c r="E113"/>
  <c r="E111"/>
  <c r="E107"/>
  <c r="E105"/>
  <c r="E101"/>
  <c r="E99"/>
  <c r="E98"/>
  <c r="E96"/>
  <c r="E94"/>
  <c r="E92"/>
  <c r="E87"/>
  <c r="E86"/>
  <c r="E84"/>
  <c r="E80"/>
  <c r="E76"/>
  <c r="E75"/>
  <c r="E74"/>
  <c r="E72"/>
  <c r="E71"/>
  <c r="E64"/>
  <c r="E63"/>
  <c r="E61"/>
  <c r="E58"/>
  <c r="E54"/>
  <c r="E53"/>
  <c r="E51"/>
  <c r="E50"/>
  <c r="E47"/>
  <c r="E46"/>
  <c r="E44"/>
  <c r="E43"/>
  <c r="E35"/>
  <c r="E32"/>
  <c r="E31"/>
  <c r="E33"/>
  <c r="E29"/>
  <c r="E28"/>
  <c r="E27"/>
  <c r="E25"/>
  <c r="E24"/>
  <c r="E23"/>
  <c r="D134"/>
  <c r="D128"/>
  <c r="D121"/>
  <c r="D184"/>
  <c r="D126"/>
  <c r="D125"/>
  <c r="D123"/>
  <c r="D122"/>
  <c r="D115"/>
  <c r="D114"/>
  <c r="D113"/>
  <c r="D111"/>
  <c r="D107"/>
  <c r="D105"/>
  <c r="D101"/>
  <c r="D99"/>
  <c r="D96"/>
  <c r="D94"/>
  <c r="D92"/>
  <c r="D84"/>
  <c r="D80"/>
  <c r="D76"/>
  <c r="D75"/>
  <c r="D74"/>
  <c r="D72"/>
  <c r="D71"/>
  <c r="D64"/>
  <c r="D63"/>
  <c r="D61"/>
  <c r="D58"/>
  <c r="D54"/>
  <c r="D53"/>
  <c r="D51"/>
  <c r="D50"/>
  <c r="D47"/>
  <c r="D46"/>
  <c r="D44"/>
  <c r="D43"/>
  <c r="D35"/>
  <c r="D33"/>
  <c r="D29"/>
  <c r="D28"/>
  <c r="D27"/>
  <c r="D25"/>
  <c r="D24"/>
  <c r="D23"/>
  <c r="D101" i="11"/>
  <c r="D98"/>
  <c r="D90"/>
  <c r="D99"/>
  <c r="D96"/>
  <c r="D91"/>
  <c r="D94"/>
  <c r="D92"/>
  <c r="D54"/>
  <c r="D44"/>
  <c r="D41"/>
  <c r="D42"/>
  <c r="C170" i="3"/>
  <c r="C165"/>
  <c r="C114"/>
  <c r="C113"/>
  <c r="C197"/>
  <c r="C172"/>
  <c r="D42" i="4"/>
  <c r="D41"/>
  <c r="D48"/>
  <c r="D47"/>
  <c r="C48"/>
  <c r="C47"/>
  <c r="C48" i="3"/>
  <c r="C47"/>
  <c r="C180"/>
  <c r="C176"/>
  <c r="C183"/>
  <c r="C182"/>
  <c r="D138" i="11"/>
  <c r="D20"/>
  <c r="D19"/>
  <c r="D18"/>
  <c r="C42" i="4"/>
  <c r="C41"/>
  <c r="C42" i="3"/>
  <c r="C41"/>
  <c r="C20"/>
  <c r="C19"/>
  <c r="C22"/>
  <c r="C18"/>
  <c r="C52"/>
  <c r="C55"/>
  <c r="C54"/>
  <c r="C51"/>
  <c r="C57"/>
  <c r="C60"/>
  <c r="C59"/>
  <c r="C63"/>
  <c r="C62"/>
  <c r="C71"/>
  <c r="C70"/>
  <c r="C69"/>
  <c r="C77"/>
  <c r="C76"/>
  <c r="C75"/>
  <c r="C80"/>
  <c r="C79"/>
  <c r="C84"/>
  <c r="C83"/>
  <c r="C82"/>
  <c r="C87"/>
  <c r="C86"/>
  <c r="C38"/>
  <c r="C26"/>
  <c r="C28"/>
  <c r="C31"/>
  <c r="C34"/>
  <c r="C100"/>
  <c r="C91"/>
  <c r="C108"/>
  <c r="C105"/>
  <c r="C102"/>
  <c r="C123"/>
  <c r="C125"/>
  <c r="C129"/>
  <c r="C120"/>
  <c r="C133"/>
  <c r="C135"/>
  <c r="C137"/>
  <c r="C139"/>
  <c r="C141"/>
  <c r="C143"/>
  <c r="C146"/>
  <c r="C145"/>
  <c r="C151"/>
  <c r="C150"/>
  <c r="C157"/>
  <c r="C159"/>
  <c r="C161"/>
  <c r="C163"/>
  <c r="C177"/>
  <c r="C179"/>
  <c r="C188"/>
  <c r="C190"/>
  <c r="C192"/>
  <c r="C195"/>
  <c r="C194"/>
  <c r="C118"/>
  <c r="C168"/>
  <c r="C174"/>
  <c r="C20" i="4"/>
  <c r="C19"/>
  <c r="C22"/>
  <c r="C18"/>
  <c r="C52"/>
  <c r="C51"/>
  <c r="C55"/>
  <c r="C57"/>
  <c r="C54"/>
  <c r="C60"/>
  <c r="C59"/>
  <c r="C63"/>
  <c r="C62"/>
  <c r="C71"/>
  <c r="C73"/>
  <c r="C70"/>
  <c r="C69"/>
  <c r="C77"/>
  <c r="C76"/>
  <c r="C75"/>
  <c r="C80"/>
  <c r="C79"/>
  <c r="C84"/>
  <c r="C83"/>
  <c r="C87"/>
  <c r="C86"/>
  <c r="D20"/>
  <c r="D19"/>
  <c r="D22"/>
  <c r="D18"/>
  <c r="D52"/>
  <c r="D51"/>
  <c r="D55"/>
  <c r="D57"/>
  <c r="D54"/>
  <c r="D60"/>
  <c r="D59"/>
  <c r="D63"/>
  <c r="D62"/>
  <c r="D71"/>
  <c r="D73"/>
  <c r="D70"/>
  <c r="D69"/>
  <c r="D77"/>
  <c r="D76"/>
  <c r="D80"/>
  <c r="D79"/>
  <c r="D84"/>
  <c r="D83"/>
  <c r="D82"/>
  <c r="D87"/>
  <c r="D86"/>
  <c r="C38"/>
  <c r="C26"/>
  <c r="D38"/>
  <c r="D26"/>
  <c r="C28"/>
  <c r="C27"/>
  <c r="C31"/>
  <c r="C34"/>
  <c r="D28"/>
  <c r="D27"/>
  <c r="D31"/>
  <c r="D34"/>
  <c r="C100"/>
  <c r="C91"/>
  <c r="C108"/>
  <c r="C105"/>
  <c r="C102"/>
  <c r="D100"/>
  <c r="D91"/>
  <c r="D108"/>
  <c r="D105"/>
  <c r="D102"/>
  <c r="C123"/>
  <c r="C125"/>
  <c r="C129"/>
  <c r="C133"/>
  <c r="C135"/>
  <c r="C137"/>
  <c r="C139"/>
  <c r="C141"/>
  <c r="C143"/>
  <c r="C146"/>
  <c r="C145"/>
  <c r="C120"/>
  <c r="C151"/>
  <c r="C150"/>
  <c r="C157"/>
  <c r="C159"/>
  <c r="C161"/>
  <c r="C163"/>
  <c r="C177"/>
  <c r="C176"/>
  <c r="C179"/>
  <c r="C185"/>
  <c r="C187"/>
  <c r="C189"/>
  <c r="C192"/>
  <c r="C191"/>
  <c r="D123"/>
  <c r="D125"/>
  <c r="D129"/>
  <c r="D133"/>
  <c r="D135"/>
  <c r="D137"/>
  <c r="D139"/>
  <c r="D141"/>
  <c r="D143"/>
  <c r="D146"/>
  <c r="D145"/>
  <c r="D151"/>
  <c r="D150"/>
  <c r="D157"/>
  <c r="D159"/>
  <c r="D161"/>
  <c r="D163"/>
  <c r="D177"/>
  <c r="D179"/>
  <c r="D185"/>
  <c r="D187"/>
  <c r="D189"/>
  <c r="D176"/>
  <c r="D192"/>
  <c r="D191"/>
  <c r="C118"/>
  <c r="D118"/>
  <c r="C168"/>
  <c r="D168"/>
  <c r="C174"/>
  <c r="D174"/>
  <c r="C18" i="1"/>
  <c r="C20"/>
  <c r="C23"/>
  <c r="C22"/>
  <c r="C25"/>
  <c r="D22"/>
  <c r="C28"/>
  <c r="C27"/>
  <c r="C30"/>
  <c r="C33"/>
  <c r="C32"/>
  <c r="C35"/>
  <c r="D32"/>
  <c r="C42"/>
  <c r="C41"/>
  <c r="C39"/>
  <c r="C38"/>
  <c r="C46"/>
  <c r="C48"/>
  <c r="C16" i="2"/>
  <c r="E16"/>
  <c r="C18"/>
  <c r="E18"/>
  <c r="C21"/>
  <c r="C23"/>
  <c r="C20"/>
  <c r="D20"/>
  <c r="E21"/>
  <c r="E23"/>
  <c r="E20"/>
  <c r="C26"/>
  <c r="C25"/>
  <c r="C28"/>
  <c r="E26"/>
  <c r="E25"/>
  <c r="E28"/>
  <c r="C31"/>
  <c r="C33"/>
  <c r="C30"/>
  <c r="D30"/>
  <c r="E31"/>
  <c r="E33"/>
  <c r="E30"/>
  <c r="C40"/>
  <c r="C39"/>
  <c r="C37"/>
  <c r="C36"/>
  <c r="E40"/>
  <c r="E39"/>
  <c r="E37"/>
  <c r="E36"/>
  <c r="C44"/>
  <c r="E44"/>
  <c r="C46"/>
  <c r="E46"/>
  <c r="C20" i="12"/>
  <c r="C27" i="3"/>
  <c r="D21" i="8"/>
  <c r="D120" i="4"/>
  <c r="C82"/>
  <c r="D75"/>
  <c r="D129" i="15"/>
  <c r="D17" i="4"/>
  <c r="C17"/>
  <c r="C17" i="3"/>
  <c r="H102" i="9"/>
  <c r="G113"/>
  <c r="G112"/>
  <c r="G234"/>
  <c r="G225"/>
  <c r="G216"/>
  <c r="G215"/>
  <c r="H43"/>
  <c r="H42"/>
  <c r="G43"/>
  <c r="G42"/>
  <c r="G41"/>
  <c r="D20" i="14"/>
  <c r="D37" i="15"/>
  <c r="E171"/>
  <c r="D171"/>
  <c r="E152"/>
  <c r="E57"/>
  <c r="E56"/>
  <c r="E161"/>
  <c r="D79"/>
  <c r="D78"/>
  <c r="E79"/>
  <c r="D32"/>
  <c r="D31"/>
  <c r="E144"/>
  <c r="D104"/>
  <c r="D103"/>
  <c r="E91"/>
  <c r="E104"/>
  <c r="E103"/>
  <c r="D70"/>
  <c r="E70"/>
  <c r="D57"/>
  <c r="D56"/>
  <c r="D33" i="14"/>
  <c r="G194" i="9"/>
  <c r="E30" i="14"/>
  <c r="H234" i="9"/>
  <c r="H225"/>
  <c r="H216"/>
  <c r="H215"/>
  <c r="H113"/>
  <c r="H112"/>
  <c r="G205"/>
  <c r="H194"/>
  <c r="H193"/>
  <c r="H146"/>
  <c r="H145"/>
  <c r="E33" i="14"/>
  <c r="G123" i="9"/>
  <c r="G122"/>
  <c r="G138"/>
  <c r="G137"/>
  <c r="G136"/>
  <c r="G135"/>
  <c r="G146"/>
  <c r="G145"/>
  <c r="D21" i="14"/>
  <c r="H49" i="9"/>
  <c r="E21" i="14"/>
  <c r="H73" i="9"/>
  <c r="E23" i="14"/>
  <c r="H72" i="9"/>
  <c r="H61"/>
  <c r="H60"/>
  <c r="H138"/>
  <c r="H137"/>
  <c r="G89"/>
  <c r="G88"/>
  <c r="G56"/>
  <c r="G55"/>
  <c r="G54"/>
  <c r="G53"/>
  <c r="G244"/>
  <c r="G73"/>
  <c r="D23" i="14"/>
  <c r="G72" i="9"/>
  <c r="G61"/>
  <c r="G60"/>
  <c r="G103"/>
  <c r="G102"/>
  <c r="H157"/>
  <c r="H175"/>
  <c r="D16" i="14"/>
  <c r="D28"/>
  <c r="G94" i="9"/>
  <c r="H82"/>
  <c r="H81"/>
  <c r="E69" i="15"/>
  <c r="E68"/>
  <c r="E67" s="1"/>
  <c r="E66" s="1"/>
  <c r="E22" s="1"/>
  <c r="E184" s="1"/>
  <c r="H41" i="9"/>
  <c r="H17"/>
  <c r="G17"/>
  <c r="H136"/>
  <c r="E28" i="14"/>
  <c r="E20"/>
  <c r="H135" i="9"/>
  <c r="D144" i="11"/>
  <c r="G159" i="17"/>
  <c r="G175"/>
  <c r="D113" i="11"/>
  <c r="D34"/>
  <c r="D33" s="1"/>
  <c r="D32" s="1"/>
  <c r="D80"/>
  <c r="D79"/>
  <c r="D78" s="1"/>
  <c r="D87"/>
  <c r="D86"/>
  <c r="D40" i="8"/>
  <c r="D58" i="11"/>
  <c r="D16" i="8"/>
  <c r="D30"/>
  <c r="D17"/>
  <c r="D128" i="11"/>
  <c r="D127" s="1"/>
  <c r="D126" s="1"/>
  <c r="G41" i="17"/>
  <c r="D20" i="8"/>
  <c r="D15" s="1"/>
  <c r="G76" i="17"/>
  <c r="D69" i="11"/>
  <c r="D68"/>
  <c r="D67"/>
  <c r="D66" s="1"/>
  <c r="D27" i="8"/>
  <c r="D26"/>
  <c r="D39"/>
  <c r="D38" s="1"/>
  <c r="G67" i="17"/>
  <c r="G61"/>
  <c r="G17"/>
  <c r="D24" i="8"/>
  <c r="D23" s="1"/>
  <c r="G60" i="17"/>
  <c r="G147"/>
  <c r="D42" i="8"/>
  <c r="D41"/>
  <c r="G169" i="17"/>
  <c r="D22" i="15"/>
  <c r="E90"/>
  <c r="E78"/>
  <c r="G174" i="9"/>
  <c r="D40" i="14"/>
  <c r="D38"/>
  <c r="G82" i="17"/>
  <c r="D31" i="8"/>
  <c r="G121" i="17"/>
  <c r="D34" i="8"/>
  <c r="D33"/>
  <c r="H93" i="9"/>
  <c r="H87"/>
  <c r="E35" i="2"/>
  <c r="E48"/>
  <c r="C35"/>
  <c r="C48"/>
  <c r="C37" i="1"/>
  <c r="C50"/>
  <c r="H55" i="9"/>
  <c r="H54"/>
  <c r="H53"/>
  <c r="H244"/>
  <c r="G56" i="17"/>
  <c r="D17" i="11" l="1"/>
  <c r="D149" s="1"/>
  <c r="D43" i="8"/>
  <c r="D71" i="11"/>
  <c r="D70"/>
  <c r="D125"/>
  <c r="D57"/>
  <c r="D56" s="1"/>
  <c r="D104"/>
  <c r="D103" s="1"/>
</calcChain>
</file>

<file path=xl/comments1.xml><?xml version="1.0" encoding="utf-8"?>
<comments xmlns="http://schemas.openxmlformats.org/spreadsheetml/2006/main">
  <authors>
    <author>RePack by Diakov</author>
  </authors>
  <commentList>
    <comment ref="A165" author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<sst xmlns="http://schemas.openxmlformats.org/spreadsheetml/2006/main" count="3984" uniqueCount="894">
  <si>
    <t>Главные администраторы доходов бюджета муниципального образования                                                              Солнечный сельсовет Усть-Абаканского района Республики Хакасия</t>
  </si>
  <si>
    <t>Код бюджетной классификации                           Российской Федерации</t>
  </si>
  <si>
    <t>администратора доходов</t>
  </si>
  <si>
    <t>доходов муниципального бюджета</t>
  </si>
  <si>
    <t>010</t>
  </si>
  <si>
    <t>Администрация Солнечного сельсовета Усть-Абаканского района Республики Хакасия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</si>
  <si>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</si>
  <si>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</si>
  <si>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1 08 04020 01 4000 110</t>
  </si>
  <si>
    <t>1 11 05035 10 0000 120</t>
  </si>
  <si>
    <t>1 13 01995 10 0000 130</t>
  </si>
  <si>
    <t>1 14 02053 10 0000 410</t>
  </si>
  <si>
    <t>1 14 02053 10 0000 440</t>
  </si>
  <si>
    <t>1 16 21050 10 0000 140</t>
  </si>
  <si>
    <t>1 17 01050 10 0000 180</t>
  </si>
  <si>
    <t>1 17 02020 10 0000 180</t>
  </si>
  <si>
    <t>1 17 05050 10 0000 180</t>
  </si>
  <si>
    <t>Солнечного сельсовета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</si>
  <si>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</si>
  <si>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</si>
  <si>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</si>
  <si>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</si>
  <si>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</si>
  <si>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</si>
  <si>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</si>
  <si>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</si>
  <si>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</si>
  <si>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</si>
  <si>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</si>
  <si>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</si>
  <si>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</si>
  <si>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</si>
  <si>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</si>
  <si>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</si>
  <si>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</si>
  <si>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</si>
  <si>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</si>
  <si>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</si>
  <si>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</si>
  <si>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</si>
  <si>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</si>
  <si>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</si>
  <si>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</si>
  <si>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</si>
  <si>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</si>
  <si>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</si>
  <si>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</si>
  <si>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</si>
  <si>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</si>
  <si>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</si>
  <si>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</si>
  <si>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</si>
  <si>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</si>
  <si>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</si>
  <si>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</si>
  <si>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</si>
  <si>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</si>
  <si>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</si>
  <si>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</si>
  <si>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</si>
  <si>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</si>
  <si>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</si>
  <si>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</si>
  <si>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</si>
  <si>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</si>
  <si>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</si>
  <si>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</si>
  <si>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</si>
  <si>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</si>
  <si>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</si>
  <si>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</si>
  <si>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</si>
  <si>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</si>
  <si>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</si>
  <si>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</si>
  <si>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</si>
  <si>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</si>
  <si>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</si>
  <si>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</si>
  <si>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</si>
  <si>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</si>
  <si>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</si>
  <si>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</si>
  <si>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</si>
  <si>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</si>
  <si>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</si>
  <si>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</si>
  <si>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</si>
  <si>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</si>
  <si>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</si>
  <si>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</si>
  <si>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</si>
  <si>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</si>
  <si>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</si>
  <si>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</si>
  <si>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</si>
  <si>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</si>
  <si>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</si>
  <si>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</si>
  <si>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</si>
  <si>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</si>
  <si>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Приложение 9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</si>
  <si>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</si>
  <si>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</si>
  <si>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</si>
  <si>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</si>
  <si>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</si>
  <si>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</si>
  <si>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</si>
  <si>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</si>
  <si>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</si>
  <si>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</si>
  <si>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</si>
  <si>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</si>
  <si>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</si>
  <si>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</si>
  <si>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</si>
  <si>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</si>
  <si>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</si>
  <si>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</si>
  <si>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 xml:space="preserve">                                                Приложение 1</t>
  </si>
  <si>
    <t xml:space="preserve">                                                Солнечного сельсовета</t>
  </si>
  <si>
    <t xml:space="preserve">                                                                                                                    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</si>
  <si>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</si>
  <si>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</si>
  <si>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</si>
  <si>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</si>
  <si>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</si>
  <si>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</si>
  <si>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</si>
  <si>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</si>
  <si>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</si>
  <si>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</si>
  <si>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</si>
  <si>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</si>
  <si>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</si>
  <si>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</si>
  <si>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</si>
  <si>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</si>
  <si>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</si>
  <si>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</si>
  <si>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</si>
  <si>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</si>
  <si>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</si>
  <si>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</si>
  <si>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</si>
  <si>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</si>
  <si>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</si>
  <si>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</si>
  <si>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</si>
  <si>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</si>
  <si>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</si>
  <si>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</si>
  <si>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</si>
  <si>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</si>
  <si>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</si>
  <si>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</si>
  <si>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</si>
  <si>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</si>
  <si>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</si>
  <si>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</si>
  <si>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</si>
  <si>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</si>
  <si>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</si>
  <si>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</si>
  <si>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</si>
  <si>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</si>
  <si>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</si>
  <si>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</si>
  <si>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</si>
  <si>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</si>
  <si>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</si>
  <si>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</si>
  <si>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</si>
  <si>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</si>
  <si>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</si>
  <si>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000 1 06 06030 00 0000 000</t>
  </si>
  <si>
    <t>Земельный налог с организаций</t>
  </si>
  <si>
    <t>000 1 06 06033 10 0000 000</t>
  </si>
  <si>
    <t>000 1 06 06040 00 0000 000</t>
  </si>
  <si>
    <t>Земельный налог с физических лиц</t>
  </si>
  <si>
    <t>000 1 06 06043 10 0000 000</t>
  </si>
  <si>
    <t>Земельный налог с физических лиц, обладающих земельным  участком, расположенным в границах сельских поселений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</si>
  <si>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</si>
  <si>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</si>
  <si>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</si>
  <si>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</si>
  <si>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</si>
  <si>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</si>
  <si>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</si>
  <si>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</si>
  <si>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</si>
  <si>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</si>
  <si>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</si>
  <si>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</si>
  <si>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</si>
  <si>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</si>
  <si>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</si>
  <si>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</si>
  <si>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</si>
  <si>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</si>
  <si>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</si>
  <si>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</si>
  <si>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</si>
  <si>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</si>
  <si>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</si>
  <si>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</si>
  <si>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</si>
  <si>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</si>
  <si>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</si>
  <si>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</si>
  <si>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</si>
  <si>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</si>
  <si>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</si>
  <si>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</si>
  <si>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</si>
  <si>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</si>
  <si>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</si>
  <si>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</si>
  <si>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</si>
  <si>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</si>
  <si>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</si>
  <si>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</si>
  <si>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</si>
  <si>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</si>
  <si>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</si>
  <si>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</si>
  <si>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</si>
  <si>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</si>
  <si>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</si>
  <si>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</si>
  <si>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</si>
  <si>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</si>
  <si>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</si>
  <si>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</si>
  <si>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</si>
  <si>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</si>
  <si>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</si>
  <si>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</si>
  <si>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</si>
  <si>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</si>
  <si>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</si>
  <si>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000 1 06 06000 00 0000 000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</si>
  <si>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</si>
  <si>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</si>
  <si>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</si>
  <si>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</si>
  <si>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</si>
  <si>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 в соответствии с законодательными актами  Российской Федерации 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</si>
  <si>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</si>
  <si>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</si>
  <si>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</si>
  <si>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</si>
  <si>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</si>
  <si>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</si>
  <si>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</si>
  <si>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</si>
  <si>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</si>
  <si>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</si>
  <si>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</si>
  <si>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</si>
  <si>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</si>
  <si>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</si>
  <si>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</si>
  <si>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</si>
  <si>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</si>
  <si>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</si>
  <si>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</si>
  <si>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</si>
  <si>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</si>
  <si>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</si>
  <si>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</si>
  <si>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</si>
  <si>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</si>
  <si>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</si>
  <si>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</si>
  <si>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</si>
  <si>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</si>
  <si>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</si>
  <si>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</si>
  <si>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</si>
  <si>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</si>
  <si>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</si>
  <si>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</si>
  <si>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</si>
  <si>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</si>
  <si>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</si>
  <si>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</si>
  <si>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</si>
  <si>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</si>
  <si>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</si>
  <si>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</si>
  <si>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</si>
  <si>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</si>
  <si>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</si>
  <si>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</si>
  <si>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</si>
  <si>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</si>
  <si>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</si>
  <si>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</si>
  <si>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</si>
  <si>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</si>
  <si>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</si>
  <si>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</si>
  <si>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</si>
  <si>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</si>
  <si>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</si>
  <si>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</si>
  <si>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</si>
  <si>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</si>
  <si>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</si>
  <si>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</si>
  <si>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</si>
  <si>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</si>
  <si>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</si>
  <si>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</si>
  <si>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</si>
  <si>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</si>
  <si>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</si>
  <si>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</si>
  <si>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</si>
  <si>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</si>
  <si>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</si>
  <si>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</si>
  <si>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</si>
  <si>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</si>
  <si>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</si>
  <si>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</si>
  <si>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</si>
  <si>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</si>
  <si>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</si>
  <si>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</si>
  <si>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</si>
  <si>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</si>
  <si>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</si>
  <si>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</si>
  <si>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</si>
  <si>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</si>
  <si>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</si>
  <si>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23001 00000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</si>
  <si>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</si>
  <si>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</si>
  <si>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</si>
  <si>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</si>
  <si>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</si>
  <si>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</si>
  <si>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</si>
  <si>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</si>
  <si>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</si>
  <si>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</si>
  <si>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</si>
  <si>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</si>
  <si>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</si>
  <si>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</si>
  <si>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</si>
  <si>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</si>
  <si>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</si>
  <si>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</si>
  <si>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</si>
  <si>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</si>
  <si>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</si>
  <si>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</si>
  <si>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</si>
  <si>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</si>
  <si>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</si>
  <si>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</si>
  <si>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</si>
  <si>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</si>
  <si>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</si>
  <si>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 xml:space="preserve">                                                от "___ " ____________  2015 г.       №  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</si>
  <si>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</si>
  <si>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</si>
  <si>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</si>
  <si>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</si>
  <si>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</si>
  <si>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</si>
  <si>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</si>
  <si>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</si>
  <si>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</si>
  <si>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</si>
  <si>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</si>
  <si>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</si>
  <si>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</si>
  <si>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</si>
  <si>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</si>
  <si>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</si>
  <si>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</si>
  <si>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</si>
  <si>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</si>
  <si>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</si>
  <si>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</si>
  <si>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</si>
  <si>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</si>
  <si>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</si>
  <si>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</si>
  <si>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</si>
  <si>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</si>
  <si>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</si>
  <si>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</si>
  <si>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</si>
  <si>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</si>
  <si>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</si>
  <si>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</si>
  <si>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</si>
  <si>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</si>
  <si>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</si>
  <si>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</si>
  <si>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</si>
  <si>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</si>
  <si>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</si>
  <si>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</si>
  <si>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</si>
  <si>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</si>
  <si>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</si>
  <si>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</si>
  <si>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</si>
  <si>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</si>
  <si>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</si>
  <si>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</si>
  <si>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</si>
  <si>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</si>
  <si>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</si>
  <si>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</si>
  <si>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</si>
  <si>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</si>
  <si>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</si>
  <si>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СИСИТЕМЫ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</si>
  <si>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</si>
  <si>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</si>
  <si>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</si>
  <si>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</si>
  <si>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</si>
  <si>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</si>
  <si>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</si>
  <si>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</si>
  <si>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</si>
  <si>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</si>
  <si>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</si>
  <si>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</si>
  <si>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</si>
  <si>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</si>
  <si>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</si>
  <si>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</si>
  <si>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</si>
  <si>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</si>
  <si>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</si>
  <si>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</si>
  <si>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</si>
  <si>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</si>
  <si>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</si>
  <si>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</si>
  <si>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</si>
  <si>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</si>
  <si>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</si>
  <si>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</si>
  <si>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</si>
  <si>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</si>
  <si>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</si>
  <si>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</si>
  <si>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</si>
  <si>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</si>
  <si>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</si>
  <si>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</si>
  <si>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</si>
  <si>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</si>
  <si>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</si>
  <si>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</si>
  <si>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</si>
  <si>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</si>
  <si>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</si>
  <si>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</si>
  <si>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</si>
  <si>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 xml:space="preserve">муниципального образования  Солнечный сельсовет Усть-Абаканского района Республики Хакасия </t>
  </si>
  <si>
    <t>Приложение 11</t>
  </si>
  <si>
    <t xml:space="preserve">                                                Приложение 2</t>
  </si>
  <si>
    <t>Приложение 10</t>
  </si>
  <si>
    <t>Мероприятия по защите населения от чрезвычайных ситуаций, пожарной безопасности и безопасности на водных объектах</t>
  </si>
  <si>
    <t>Обеспечение деятельности подведомственных учреждений (Муниципальное бюджетное учреждение "Теплоснаб" Администрации Солнечного сельсовета)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</si>
  <si>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</si>
  <si>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</si>
  <si>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</si>
  <si>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</si>
  <si>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</si>
  <si>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</si>
  <si>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</si>
  <si>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</si>
  <si>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</si>
  <si>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</si>
  <si>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</si>
  <si>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</si>
  <si>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</si>
  <si>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</si>
  <si>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</si>
  <si>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</si>
  <si>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</si>
  <si>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</si>
  <si>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</si>
  <si>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</si>
  <si>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</si>
  <si>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</si>
  <si>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</si>
  <si>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</si>
  <si>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</si>
  <si>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</si>
  <si>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</si>
  <si>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</si>
  <si>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</si>
  <si>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</si>
  <si>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</si>
  <si>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</si>
  <si>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</si>
  <si>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</si>
  <si>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</si>
  <si>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</si>
  <si>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</si>
  <si>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</si>
  <si>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</si>
  <si>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</si>
  <si>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</si>
  <si>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</si>
  <si>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</si>
  <si>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</si>
  <si>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</si>
  <si>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</si>
  <si>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</si>
  <si>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</si>
  <si>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</si>
  <si>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</si>
  <si>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</si>
  <si>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</si>
  <si>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</si>
  <si>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</si>
  <si>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</si>
  <si>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</si>
  <si>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</si>
  <si>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</si>
  <si>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</si>
  <si>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СУБВЕНЦИИ БЮДЖЕТАМ СУБЪЕКТОВ РОССИЙСКОЙ ФЕДЕРАЦИИ И МУНИЦИПАЛЬНЫХ ОБРАЗОВАНИЙ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</si>
  <si>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</si>
  <si>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</si>
  <si>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</si>
  <si>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</si>
  <si>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</si>
  <si>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</si>
  <si>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</si>
  <si>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</si>
  <si>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</si>
  <si>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</si>
  <si>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местного  бюджета муниципального образования Солнечный сельсовет Усть-Абаканского района Республики Хакасия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</si>
  <si>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</si>
  <si>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</si>
  <si>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</si>
  <si>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 xml:space="preserve">(муниципальным программам  администрации и непрограммным направлениям деятельности), </t>
  </si>
  <si>
    <t>Субвенции  бюджетам  на осуществление  первичного воинского учета на территориях, где отсутствуют военные комиссариаты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</si>
  <si>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</si>
  <si>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</si>
  <si>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</si>
  <si>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</si>
  <si>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</si>
  <si>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</si>
  <si>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</si>
  <si>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</si>
  <si>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</si>
  <si>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</si>
  <si>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</si>
  <si>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</si>
  <si>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</si>
  <si>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</si>
  <si>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</si>
  <si>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</si>
  <si>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</si>
  <si>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</si>
  <si>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</si>
  <si>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</si>
  <si>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</si>
  <si>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</si>
  <si>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</si>
  <si>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</si>
  <si>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</si>
  <si>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</si>
  <si>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</si>
  <si>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</si>
  <si>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</si>
  <si>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</si>
  <si>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</si>
  <si>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</si>
  <si>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</si>
  <si>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</si>
  <si>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</si>
  <si>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</si>
  <si>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</si>
  <si>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</si>
  <si>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</si>
  <si>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</si>
  <si>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</si>
  <si>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</si>
  <si>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</si>
  <si>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</si>
  <si>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</si>
  <si>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</si>
  <si>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</si>
  <si>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</t>
  </si>
  <si>
    <t xml:space="preserve"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</si>
  <si>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</t>
  </si>
  <si>
    <t>20002 00000</t>
  </si>
  <si>
    <t>Наименование доходов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</si>
  <si>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</si>
  <si>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</si>
  <si>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</si>
  <si>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</si>
  <si>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Земельный налог (по обязательствам, возникшим до 1 января 2006 года), мобилизируемый на территориях сельских поселений</t>
  </si>
  <si>
    <t xml:space="preserve">                                                           Приложение 6</t>
  </si>
  <si>
    <t>Приложение 12</t>
  </si>
  <si>
    <t xml:space="preserve">  Код бюджетной                      классификации               Российской Федерации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</si>
  <si>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</si>
  <si>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</si>
  <si>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 xml:space="preserve">                                                                      Солнечного сельсовета</t>
  </si>
  <si>
    <t xml:space="preserve">                                                                      Приложение 3</t>
  </si>
  <si>
    <t>1 09 04053 10 0000 110</t>
  </si>
  <si>
    <t>Перечень местных налогов и сборов                                                                                                          (в части погашения  задолженности по отмененным налогам и сборам)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</si>
  <si>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</si>
  <si>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</si>
  <si>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</si>
  <si>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</si>
  <si>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</si>
  <si>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</si>
  <si>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</si>
  <si>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доходы от оказания платных услуг (работ) получателями  средств бюджетов сельских поселений</t>
  </si>
  <si>
    <t xml:space="preserve">                                                           Солнечного сельсовета</t>
  </si>
  <si>
    <t xml:space="preserve">                                                            Солнечный сельсовет   Усть-Абаканского района</t>
  </si>
  <si>
    <t xml:space="preserve">                                                                                                                 Солнечного сельсовета 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</si>
  <si>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бюджетых и автономных учреждений)</t>
  </si>
  <si>
    <t xml:space="preserve">                                                                      " О местном бюджете муниципального образования   </t>
  </si>
  <si>
    <t xml:space="preserve">                                                                      Солнечный сельсовет   Усть-Абаканского района</t>
  </si>
  <si>
    <t xml:space="preserve">                                                           " О местном бюджете муниципального образования   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</si>
  <si>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</si>
  <si>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</si>
  <si>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</si>
  <si>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Невыясненные поступления, зачисляемые в бюджеты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</si>
  <si>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</si>
  <si>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</si>
  <si>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</si>
  <si>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</si>
  <si>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</si>
  <si>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</si>
  <si>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</si>
  <si>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</si>
  <si>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</si>
  <si>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414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</si>
  <si>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</si>
  <si>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</si>
  <si>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</si>
  <si>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</si>
  <si>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</si>
  <si>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</si>
  <si>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</si>
  <si>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</si>
  <si>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</si>
  <si>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</si>
  <si>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</si>
  <si>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</si>
  <si>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</si>
  <si>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</si>
  <si>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 xml:space="preserve">                                                "О местном бюджете муниципального образования</t>
  </si>
  <si>
    <t xml:space="preserve">                                                Солнечный сельсовет Усть-Абаканского района  </t>
  </si>
  <si>
    <t>1 16 23051 10 0000 140</t>
  </si>
  <si>
    <t>1 16 23052 10 0000 140</t>
  </si>
  <si>
    <t>Прочие безвозмездные поступления в бюджеты сельских поселений</t>
  </si>
  <si>
    <t>Сумма                           на 2019 год</t>
  </si>
  <si>
    <t>1 16 51040 02 0000 140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</si>
  <si>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</si>
  <si>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Мероприятия по профилактике злоупотребления наркотическими веществами</t>
  </si>
  <si>
    <t>Мероприятия по капитальному ремонту и  реконструкции магазина под тренажерный зала д.Курганная</t>
  </si>
  <si>
    <t>Утилизация бытовых отходов и мусора</t>
  </si>
  <si>
    <t>Организация сбора и вывоза бытовых отходов и мусора</t>
  </si>
  <si>
    <t xml:space="preserve">Солнечного сельсовета </t>
  </si>
  <si>
    <t>"О местном бюджете муниципального образования</t>
  </si>
  <si>
    <t>Солнечный сельсовет Усть-Абаканского  района</t>
  </si>
  <si>
    <t>Солнечный сельсовет Усть-Абаканского района</t>
  </si>
  <si>
    <t xml:space="preserve">" О местном бюджете муниципального образования   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</si>
  <si>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</si>
  <si>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</si>
  <si>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23001 22060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</si>
  <si>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</si>
  <si>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</si>
  <si>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Дотации бюджетам сельских поселений на выравнивание бюджетной обеспеченности</t>
  </si>
  <si>
    <t>Прочие межбюджетные трансферты, передаваемые бюджетам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</si>
  <si>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</si>
  <si>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01 05 00 00 00 0000 000</t>
  </si>
  <si>
    <t>Изменение остатков средств  на счетах по учету средств бюджетов</t>
  </si>
  <si>
    <t>01 05 02 00 00 0000 500</t>
  </si>
  <si>
    <t>Увеличение прочих  остатков средств бюджетов</t>
  </si>
  <si>
    <t>Наименование главных администраторов источников финансирования дефицита бюджета поселения</t>
  </si>
  <si>
    <t>источники финансирования дефицита  бюджета поселения</t>
  </si>
  <si>
    <t>01 05 02 01 00 0000 510</t>
  </si>
  <si>
    <t>Увеличение прочих  остатков денежных средств бюджетов</t>
  </si>
  <si>
    <t>01 05 02 01 10 0000 510</t>
  </si>
  <si>
    <t>01 05 02 00 00 0000 600</t>
  </si>
  <si>
    <t>Уменьшение прочих  остатков средств бюджетов</t>
  </si>
  <si>
    <t>01 05 02 01 00 0000 610</t>
  </si>
  <si>
    <t>Уменьшение прочих  остатков денежных средств бюджетов</t>
  </si>
  <si>
    <t>01 05 02 01 10 0000 610</t>
  </si>
  <si>
    <t xml:space="preserve">Уменьшение прочих  остатков денежных средств бюджетов сельских поселений </t>
  </si>
  <si>
    <t>Увеличение прочих  остатков денежных средств бюджетов сельских поселений</t>
  </si>
  <si>
    <t>Перечень главных администраторов источников финансирования дефицита бюджета                                     муниципального образования Солнечный сельсовет                                                                                      Усть-Абаканского района  Республики Хакасия</t>
  </si>
  <si>
    <t xml:space="preserve">     </t>
  </si>
  <si>
    <t xml:space="preserve">                                                           Приложение 7</t>
  </si>
  <si>
    <t>Приложение 13</t>
  </si>
  <si>
    <t>244</t>
  </si>
  <si>
    <t>Исполнение судебных актов</t>
  </si>
  <si>
    <t>830</t>
  </si>
  <si>
    <t>Источники финансирования  дефицита местного бюджета муниципального образования                                                                Солнечный сельсовет Усть-Абаканского района Республики Хакасия                                                                                          на  2019-2020 годы</t>
  </si>
  <si>
    <t>Сумма на 2019 год</t>
  </si>
  <si>
    <t>Сумма на    2020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</si>
  <si>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</si>
  <si>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</si>
  <si>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</si>
  <si>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</si>
  <si>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</si>
  <si>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</si>
  <si>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</si>
  <si>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</si>
  <si>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</si>
  <si>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</si>
  <si>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</si>
  <si>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</si>
  <si>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</si>
  <si>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</si>
  <si>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</si>
  <si>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</si>
  <si>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</si>
  <si>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</si>
  <si>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</si>
  <si>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</si>
  <si>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13003 22110</t>
  </si>
  <si>
    <t>13003 42080</t>
  </si>
  <si>
    <t>20002 14910</t>
  </si>
  <si>
    <t>20002 70270</t>
  </si>
  <si>
    <t>на  2019-2020 годы</t>
  </si>
  <si>
    <t>Сумма                           на 2020 год</t>
  </si>
  <si>
    <t>12001 22100</t>
  </si>
  <si>
    <t xml:space="preserve">                                                                                          Приложение 4</t>
  </si>
  <si>
    <t xml:space="preserve">                                                                                          Солнечного сельсовета </t>
  </si>
  <si>
    <t xml:space="preserve">                                                                                        "О местном бюджете муниципального образования   </t>
  </si>
  <si>
    <t xml:space="preserve">                                                                                          Солнечный  сельсовет Усть-Абаканского района</t>
  </si>
  <si>
    <t xml:space="preserve">                                                                                                                 Приложение 5</t>
  </si>
  <si>
    <t xml:space="preserve">                                                                                                                 "О местном бюджете муниципального образования   </t>
  </si>
  <si>
    <t xml:space="preserve">                                                                                                                  Солнечный  сельсовет Усть-Абаканского района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</si>
  <si>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</si>
  <si>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</si>
  <si>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</si>
  <si>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</si>
  <si>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</si>
  <si>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</si>
  <si>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</si>
  <si>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</si>
  <si>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«Модернизация автомобильных дорог местного значения и сооружений на них на территории муниципального образования Солнечный сельсовет 2018-2022 годы»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</si>
  <si>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</si>
  <si>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</si>
  <si>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                                                от "27"  декабря  2016 г.       №  277</t>
  </si>
  <si>
    <t xml:space="preserve">                                               </t>
  </si>
  <si>
    <t>Приложение  8</t>
  </si>
  <si>
    <t xml:space="preserve"> и плановый период 2019 и 2020 годов",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</si>
  <si>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</si>
  <si>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</si>
  <si>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</si>
  <si>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1 13 02995 10 0000 130</t>
  </si>
  <si>
    <t>Прочие доходы от компенсации затрат бюджетов сельских поселений</t>
  </si>
  <si>
    <t>Муниципальная программа «Модернизация автомобильных дорог местного значения и сооружений на них» на территории муниципального образования Солнечный сельсовет на 2018-2022гг.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</si>
  <si>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</si>
  <si>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</si>
  <si>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</si>
  <si>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 xml:space="preserve">к  Решению Совета депутатов </t>
  </si>
  <si>
    <t>Мероприятия по улучшению уровня жизни жителей</t>
  </si>
  <si>
    <t>на 2019 год</t>
  </si>
  <si>
    <t xml:space="preserve">                                                                                          Республики Хакасия на 2019 год</t>
  </si>
  <si>
    <t xml:space="preserve">                                                                                          и  плановый период 2020 и 2021 годов",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</si>
  <si>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</si>
  <si>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 xml:space="preserve">                                                 Республики Хакасия на 2019 год</t>
  </si>
  <si>
    <t xml:space="preserve">                                                и плановый период 2020 и 2021 годов",</t>
  </si>
  <si>
    <t>на 2020-2021 годы</t>
  </si>
  <si>
    <t>Сумма                           на 2021 год</t>
  </si>
  <si>
    <t xml:space="preserve">                                                                                                                  Республики Хакасия на 2019 год</t>
  </si>
  <si>
    <t xml:space="preserve">                                                                                                                  и  плановый период 2020 и 2021 годов",</t>
  </si>
  <si>
    <t xml:space="preserve">на  2019 год </t>
  </si>
  <si>
    <t>Республики Хакасия на 2019 год</t>
  </si>
  <si>
    <t xml:space="preserve"> и плановый период 2020 и 2021годов",</t>
  </si>
  <si>
    <t>Оценка прав недвижемости имущества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</si>
  <si>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</si>
  <si>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</si>
  <si>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</si>
  <si>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</si>
  <si>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</si>
  <si>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</si>
  <si>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</si>
  <si>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</si>
  <si>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</si>
  <si>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</si>
  <si>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Обеспечение и развитие отрасли физической культуры и спорта</t>
  </si>
  <si>
    <t>Мероприятия по благоустройству территории спортивного зала с.Солнечное</t>
  </si>
  <si>
    <t>21001 22590</t>
  </si>
  <si>
    <t>Мероприятия по организации и содержанию мест захоронения</t>
  </si>
  <si>
    <t xml:space="preserve"> и плановый период 2020 и 2021 годов",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</si>
  <si>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</si>
  <si>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 xml:space="preserve">Республики Хакасия на 2019 год 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</si>
  <si>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</si>
  <si>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</si>
  <si>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</si>
  <si>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70700 22260</t>
  </si>
  <si>
    <t>70700 22540</t>
  </si>
  <si>
    <t>70700 22580</t>
  </si>
  <si>
    <t>70700 22610</t>
  </si>
  <si>
    <t>70700 22280</t>
  </si>
  <si>
    <t>70700 00980</t>
  </si>
  <si>
    <t>70700 22120</t>
  </si>
  <si>
    <t>70700 01180</t>
  </si>
  <si>
    <t>70700 14910</t>
  </si>
  <si>
    <t>700000 00000</t>
  </si>
  <si>
    <t>70700 22130</t>
  </si>
  <si>
    <t>70700 22270</t>
  </si>
  <si>
    <t>70700 14920</t>
  </si>
  <si>
    <t>70700 14940</t>
  </si>
  <si>
    <t>70700 14950</t>
  </si>
  <si>
    <t>и плановый период 2020 и 2021 годов"</t>
  </si>
  <si>
    <t>23003 00000</t>
  </si>
  <si>
    <t>24001 00000</t>
  </si>
  <si>
    <t>24001 22060</t>
  </si>
  <si>
    <t>23003 22140</t>
  </si>
  <si>
    <t>Обеспечение и развитие культуры</t>
  </si>
  <si>
    <t>Мероприятия по ремонту шиферной кровли Солнечного ДК</t>
  </si>
  <si>
    <t>70700 70270</t>
  </si>
  <si>
    <t>Распределение бюджетных ассигнований по разделам, подразделам классификации расходов  местного бюджета  муниципального образования Солнечный сельсовет  Усть-Абаканского района Республики Хакасия                                                             на плановый период 2020 и 2021 годов</t>
  </si>
  <si>
    <t>Другие вопросы в оласти здравоохранения</t>
  </si>
  <si>
    <t xml:space="preserve">на плановый перпиод 2020 и 2021 годов </t>
  </si>
  <si>
    <t>Мероприятия по организации и содерижанию мест захоронения</t>
  </si>
  <si>
    <t>22004 00000</t>
  </si>
  <si>
    <t>22004 22160</t>
  </si>
  <si>
    <t xml:space="preserve">                                                                      Республики Хакасия на 2019 год </t>
  </si>
  <si>
    <t xml:space="preserve">                                                                      и  плановый период 2020 и 2021 годов"</t>
  </si>
  <si>
    <t xml:space="preserve">                                                            Республики Хакасия на 2019 год </t>
  </si>
  <si>
    <t xml:space="preserve">                                                            и  плановый период 2020 и 2021 годов"</t>
  </si>
  <si>
    <t xml:space="preserve">                                                          "  ____ " __________________ 2018 г. № _____</t>
  </si>
  <si>
    <t xml:space="preserve">Сумма на                  2019 год                  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</si>
  <si>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</si>
  <si>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</si>
  <si>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</si>
  <si>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</si>
  <si>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</si>
  <si>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</si>
  <si>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</si>
  <si>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>ДОХОДЫ ОТ ОКАЗАНИЯ ПЛАТНЫХ УСЛУГ И КОМПЕНСАЦИИ ЗАТРАТ ГОСУДАРСТВА</t>
  </si>
  <si>
    <t>Прочие неналоговые доходы бюджетов городских поселений</t>
  </si>
  <si>
    <t>2 02 15001 10 0000 150</t>
  </si>
  <si>
    <t>2 02 35118 10 0000 150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</si>
  <si>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</si>
  <si>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</si>
  <si>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</si>
  <si>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</si>
  <si>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000 2 02 03000 00 0000 150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</si>
  <si>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</si>
  <si>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</si>
  <si>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</si>
  <si>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2 02 35250 10 0000 150</t>
  </si>
  <si>
    <t>2 02 45160 10 0000 150</t>
  </si>
  <si>
    <t>2 02 40014 10 0000 150</t>
  </si>
  <si>
    <t>2 02 49999  10 0000 150</t>
  </si>
  <si>
    <t>2 07 05030 10 0000 150</t>
  </si>
  <si>
    <t>2 08 05000 10 0000 150</t>
  </si>
  <si>
    <t>2 18 60010 10 0000 150</t>
  </si>
  <si>
    <t>2 19 60010 10 0000 150</t>
  </si>
  <si>
    <t>70700 51180</t>
  </si>
  <si>
    <t xml:space="preserve">                                                от "19 "  декабря  2018 г.       № 93</t>
  </si>
  <si>
    <t xml:space="preserve">                                                к  Решению  Совета депутатов </t>
  </si>
  <si>
    <t xml:space="preserve">                                                от " 19  " декабря  2018 г.   № 93</t>
  </si>
  <si>
    <t xml:space="preserve">                                                                      " 19 " декабря 2018 г. № 93</t>
  </si>
  <si>
    <t xml:space="preserve">                                                                                                от " 19 " декабря 2018 г.    № 93</t>
  </si>
  <si>
    <t xml:space="preserve">                                                                                                                         от " 19 " декабря 2018 г.    № 93</t>
  </si>
  <si>
    <t xml:space="preserve">    от " 19  " декабря  2018 г.    № 93</t>
  </si>
  <si>
    <t xml:space="preserve">                                                           к  Решению  Совета депутатов </t>
  </si>
  <si>
    <t xml:space="preserve"> от " 19  " декабря 2018 г.  №  93</t>
  </si>
  <si>
    <t>от  " 19  " декабря  2018 г.   № 93</t>
  </si>
  <si>
    <t xml:space="preserve">к Решению Совета депутатов </t>
  </si>
  <si>
    <t>от " 19 "  декабря  2018 г. № 93</t>
  </si>
  <si>
    <t>от  "19 "  декабря  2018 г.   № 93</t>
  </si>
  <si>
    <t>от  " 19 "  декабря  2018 г.   № 93</t>
  </si>
  <si>
    <t xml:space="preserve">                                                                                                                 к  Решению Совета депутатов </t>
  </si>
  <si>
    <t xml:space="preserve">                                                           к  Решению Совета депутатов </t>
  </si>
  <si>
    <t xml:space="preserve">                                                к  Решению Совета депутатов </t>
  </si>
  <si>
    <t xml:space="preserve">                                                                      к  Решению Совета депутатов </t>
  </si>
  <si>
    <t xml:space="preserve">                                                                                          к  Решению Совета депутатов </t>
  </si>
  <si>
    <t>от  "19 " декабря  2018г.   № 93</t>
  </si>
  <si>
    <t>от  "19 "  декабря 2018 г.   № 93</t>
  </si>
  <si>
    <t xml:space="preserve">Сумма на             2020 год                    </t>
  </si>
  <si>
    <t xml:space="preserve">Сумма на   2021 год                    </t>
  </si>
</sst>
</file>

<file path=xl/styles.xml><?xml version="1.0" encoding="utf-8"?>
<styleSheet xmlns="http://schemas.openxmlformats.org/spreadsheetml/2006/main">
  <numFmts count="1">
    <numFmt numFmtId="180" formatCode="0.0"/>
  </numFmts>
  <fonts count="3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3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13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10">
    <xf numFmtId="0" fontId="0" fillId="0" borderId="0"/>
    <xf numFmtId="0" fontId="3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7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7" applyNumberFormat="1" applyFont="1" applyBorder="1" applyAlignment="1">
      <alignment horizontal="left" vertical="center"/>
    </xf>
    <xf numFmtId="0" fontId="5" fillId="0" borderId="5" xfId="6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9" applyNumberFormat="1" applyFont="1" applyBorder="1" applyAlignment="1">
      <alignment horizontal="left" vertical="center"/>
    </xf>
    <xf numFmtId="0" fontId="5" fillId="0" borderId="5" xfId="8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4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4" xfId="3" applyFont="1" applyBorder="1" applyAlignment="1">
      <alignment horizontal="left" vertical="center" wrapText="1"/>
    </xf>
    <xf numFmtId="0" fontId="2" fillId="0" borderId="5" xfId="3" applyFont="1" applyBorder="1" applyAlignment="1">
      <alignment vertical="top" wrapText="1"/>
    </xf>
    <xf numFmtId="0" fontId="2" fillId="0" borderId="16" xfId="3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4" fontId="9" fillId="3" borderId="21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2" fillId="4" borderId="0" xfId="0" applyFont="1" applyFill="1"/>
    <xf numFmtId="0" fontId="11" fillId="0" borderId="20" xfId="0" applyFont="1" applyBorder="1" applyAlignment="1">
      <alignment horizontal="left" vertical="center" wrapText="1"/>
    </xf>
    <xf numFmtId="0" fontId="11" fillId="0" borderId="22" xfId="0" applyFont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3" borderId="22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vertical="center" wrapText="1"/>
    </xf>
    <xf numFmtId="0" fontId="11" fillId="0" borderId="21" xfId="0" applyNumberFormat="1" applyFont="1" applyBorder="1" applyAlignment="1">
      <alignment horizontal="justify" vertical="top" wrapText="1"/>
    </xf>
    <xf numFmtId="0" fontId="11" fillId="0" borderId="20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20" xfId="0" applyFont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3" fillId="0" borderId="0" xfId="0" applyFont="1"/>
    <xf numFmtId="0" fontId="8" fillId="0" borderId="21" xfId="0" applyFont="1" applyFill="1" applyBorder="1" applyAlignment="1">
      <alignment wrapText="1"/>
    </xf>
    <xf numFmtId="0" fontId="11" fillId="0" borderId="0" xfId="0" applyFont="1" applyFill="1"/>
    <xf numFmtId="0" fontId="11" fillId="0" borderId="21" xfId="0" applyFont="1" applyFill="1" applyBorder="1" applyAlignment="1">
      <alignment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wrapText="1"/>
    </xf>
    <xf numFmtId="4" fontId="11" fillId="0" borderId="21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Border="1" applyAlignment="1">
      <alignment wrapText="1"/>
    </xf>
    <xf numFmtId="2" fontId="11" fillId="0" borderId="21" xfId="0" applyNumberFormat="1" applyFont="1" applyBorder="1" applyAlignment="1">
      <alignment wrapText="1"/>
    </xf>
    <xf numFmtId="0" fontId="11" fillId="0" borderId="21" xfId="0" applyFont="1" applyFill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4" fontId="14" fillId="0" borderId="2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8" fillId="0" borderId="26" xfId="0" applyFont="1" applyFill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5" xfId="0" applyNumberFormat="1" applyFont="1" applyBorder="1" applyAlignment="1">
      <alignment horizontal="justify" vertical="top" wrapText="1"/>
    </xf>
    <xf numFmtId="0" fontId="8" fillId="0" borderId="22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0" fontId="11" fillId="0" borderId="27" xfId="0" applyFont="1" applyBorder="1" applyAlignment="1">
      <alignment vertical="center" wrapText="1"/>
    </xf>
    <xf numFmtId="0" fontId="8" fillId="0" borderId="25" xfId="0" applyFont="1" applyFill="1" applyBorder="1" applyAlignment="1">
      <alignment wrapText="1"/>
    </xf>
    <xf numFmtId="0" fontId="11" fillId="0" borderId="25" xfId="0" applyFont="1" applyFill="1" applyBorder="1" applyAlignment="1">
      <alignment wrapText="1"/>
    </xf>
    <xf numFmtId="0" fontId="11" fillId="0" borderId="25" xfId="0" applyFont="1" applyBorder="1" applyAlignment="1">
      <alignment horizontal="left" vertical="center" wrapText="1"/>
    </xf>
    <xf numFmtId="2" fontId="11" fillId="0" borderId="25" xfId="0" applyNumberFormat="1" applyFont="1" applyBorder="1" applyAlignment="1">
      <alignment wrapText="1"/>
    </xf>
    <xf numFmtId="0" fontId="11" fillId="0" borderId="25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15" fillId="0" borderId="0" xfId="0" applyFont="1"/>
    <xf numFmtId="49" fontId="2" fillId="0" borderId="0" xfId="0" applyNumberFormat="1" applyFont="1" applyAlignment="1">
      <alignment horizontal="left" vertical="center" wrapText="1"/>
    </xf>
    <xf numFmtId="0" fontId="0" fillId="0" borderId="0" xfId="5" applyFont="1"/>
    <xf numFmtId="49" fontId="3" fillId="0" borderId="0" xfId="0" applyNumberFormat="1" applyFont="1" applyAlignment="1">
      <alignment horizontal="right" vertical="center" wrapText="1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Border="1"/>
    <xf numFmtId="0" fontId="18" fillId="0" borderId="2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 wrapText="1"/>
    </xf>
    <xf numFmtId="49" fontId="17" fillId="0" borderId="21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 wrapText="1"/>
    </xf>
    <xf numFmtId="49" fontId="21" fillId="0" borderId="21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/>
    <xf numFmtId="0" fontId="0" fillId="0" borderId="0" xfId="0" applyFill="1"/>
    <xf numFmtId="49" fontId="18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20" fillId="0" borderId="21" xfId="0" applyNumberFormat="1" applyFont="1" applyBorder="1" applyAlignment="1">
      <alignment horizontal="center" vertical="center" wrapText="1"/>
    </xf>
    <xf numFmtId="49" fontId="20" fillId="3" borderId="29" xfId="0" applyNumberFormat="1" applyFont="1" applyFill="1" applyBorder="1" applyAlignment="1">
      <alignment horizontal="center" vertical="center" wrapText="1"/>
    </xf>
    <xf numFmtId="49" fontId="20" fillId="3" borderId="30" xfId="0" applyNumberFormat="1" applyFont="1" applyFill="1" applyBorder="1" applyAlignment="1">
      <alignment horizontal="center" vertical="center" wrapText="1"/>
    </xf>
    <xf numFmtId="49" fontId="17" fillId="3" borderId="21" xfId="0" applyNumberFormat="1" applyFont="1" applyFill="1" applyBorder="1" applyAlignment="1">
      <alignment horizontal="center" vertical="center" wrapText="1"/>
    </xf>
    <xf numFmtId="49" fontId="17" fillId="3" borderId="30" xfId="0" applyNumberFormat="1" applyFont="1" applyFill="1" applyBorder="1" applyAlignment="1">
      <alignment horizontal="center" vertical="center" wrapText="1"/>
    </xf>
    <xf numFmtId="49" fontId="18" fillId="3" borderId="21" xfId="0" applyNumberFormat="1" applyFont="1" applyFill="1" applyBorder="1" applyAlignment="1">
      <alignment horizontal="center" vertical="center" wrapText="1"/>
    </xf>
    <xf numFmtId="49" fontId="20" fillId="3" borderId="21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49" fontId="23" fillId="0" borderId="21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1" xfId="0" applyFont="1" applyBorder="1" applyAlignment="1">
      <alignment horizontal="justify" vertical="top" wrapText="1"/>
    </xf>
    <xf numFmtId="3" fontId="3" fillId="0" borderId="21" xfId="0" applyNumberFormat="1" applyFont="1" applyBorder="1" applyAlignment="1">
      <alignment horizontal="center"/>
    </xf>
    <xf numFmtId="0" fontId="3" fillId="0" borderId="21" xfId="0" applyFont="1" applyFill="1" applyBorder="1"/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vertical="center" wrapText="1"/>
    </xf>
    <xf numFmtId="0" fontId="8" fillId="0" borderId="21" xfId="0" applyNumberFormat="1" applyFont="1" applyBorder="1" applyAlignment="1">
      <alignment horizontal="justify" vertical="top"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0" fontId="6" fillId="0" borderId="0" xfId="0" applyFont="1"/>
    <xf numFmtId="4" fontId="6" fillId="0" borderId="0" xfId="0" applyNumberFormat="1" applyFont="1"/>
    <xf numFmtId="49" fontId="18" fillId="0" borderId="21" xfId="0" applyNumberFormat="1" applyFont="1" applyBorder="1" applyAlignment="1">
      <alignment horizontal="center"/>
    </xf>
    <xf numFmtId="0" fontId="17" fillId="0" borderId="31" xfId="0" applyFont="1" applyFill="1" applyBorder="1" applyAlignment="1">
      <alignment wrapText="1"/>
    </xf>
    <xf numFmtId="49" fontId="17" fillId="0" borderId="21" xfId="0" applyNumberFormat="1" applyFont="1" applyBorder="1" applyAlignment="1">
      <alignment horizontal="center"/>
    </xf>
    <xf numFmtId="0" fontId="18" fillId="0" borderId="32" xfId="0" applyFont="1" applyFill="1" applyBorder="1" applyAlignment="1">
      <alignment vertical="top" wrapText="1"/>
    </xf>
    <xf numFmtId="0" fontId="21" fillId="0" borderId="32" xfId="0" applyFont="1" applyFill="1" applyBorder="1" applyAlignment="1">
      <alignment vertical="top" wrapText="1"/>
    </xf>
    <xf numFmtId="0" fontId="21" fillId="0" borderId="31" xfId="0" applyFont="1" applyFill="1" applyBorder="1" applyAlignment="1">
      <alignment vertical="top" wrapText="1"/>
    </xf>
    <xf numFmtId="0" fontId="18" fillId="0" borderId="33" xfId="0" applyFont="1" applyFill="1" applyBorder="1" applyAlignment="1">
      <alignment wrapText="1"/>
    </xf>
    <xf numFmtId="0" fontId="21" fillId="0" borderId="32" xfId="0" applyFont="1" applyFill="1" applyBorder="1" applyAlignment="1">
      <alignment wrapText="1"/>
    </xf>
    <xf numFmtId="0" fontId="18" fillId="0" borderId="31" xfId="1" applyFont="1" applyBorder="1" applyAlignment="1">
      <alignment vertical="top" wrapText="1"/>
    </xf>
    <xf numFmtId="49" fontId="18" fillId="0" borderId="32" xfId="0" applyNumberFormat="1" applyFont="1" applyBorder="1" applyAlignment="1">
      <alignment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Fill="1" applyBorder="1" applyAlignment="1">
      <alignment wrapText="1"/>
    </xf>
    <xf numFmtId="0" fontId="18" fillId="5" borderId="31" xfId="0" applyFont="1" applyFill="1" applyBorder="1" applyAlignment="1">
      <alignment vertical="top" wrapText="1"/>
    </xf>
    <xf numFmtId="49" fontId="18" fillId="0" borderId="34" xfId="0" applyNumberFormat="1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vertical="top" wrapText="1"/>
    </xf>
    <xf numFmtId="0" fontId="21" fillId="0" borderId="32" xfId="0" applyFont="1" applyBorder="1" applyAlignment="1">
      <alignment wrapText="1"/>
    </xf>
    <xf numFmtId="0" fontId="21" fillId="0" borderId="31" xfId="1" applyFont="1" applyBorder="1" applyAlignment="1">
      <alignment vertical="top" wrapText="1"/>
    </xf>
    <xf numFmtId="0" fontId="21" fillId="0" borderId="32" xfId="0" applyFont="1" applyBorder="1"/>
    <xf numFmtId="0" fontId="18" fillId="0" borderId="33" xfId="0" applyFont="1" applyBorder="1" applyAlignment="1">
      <alignment vertical="center" wrapText="1"/>
    </xf>
    <xf numFmtId="49" fontId="21" fillId="0" borderId="35" xfId="0" applyNumberFormat="1" applyFont="1" applyBorder="1" applyAlignment="1">
      <alignment horizontal="center" vertical="center" wrapText="1"/>
    </xf>
    <xf numFmtId="0" fontId="18" fillId="0" borderId="32" xfId="0" applyFont="1" applyBorder="1" applyAlignment="1">
      <alignment wrapText="1"/>
    </xf>
    <xf numFmtId="0" fontId="18" fillId="3" borderId="32" xfId="0" applyFont="1" applyFill="1" applyBorder="1" applyAlignment="1">
      <alignment vertical="top" wrapText="1"/>
    </xf>
    <xf numFmtId="0" fontId="21" fillId="0" borderId="32" xfId="0" applyFont="1" applyBorder="1" applyAlignment="1">
      <alignment vertical="top" wrapText="1"/>
    </xf>
    <xf numFmtId="0" fontId="21" fillId="3" borderId="32" xfId="0" applyFont="1" applyFill="1" applyBorder="1" applyAlignment="1">
      <alignment vertical="top" wrapText="1"/>
    </xf>
    <xf numFmtId="0" fontId="18" fillId="0" borderId="32" xfId="0" applyFont="1" applyBorder="1" applyAlignment="1">
      <alignment vertical="top" wrapText="1"/>
    </xf>
    <xf numFmtId="0" fontId="18" fillId="5" borderId="31" xfId="0" applyFont="1" applyFill="1" applyBorder="1" applyAlignment="1">
      <alignment wrapText="1"/>
    </xf>
    <xf numFmtId="0" fontId="18" fillId="0" borderId="36" xfId="0" applyFont="1" applyBorder="1" applyAlignment="1">
      <alignment wrapText="1"/>
    </xf>
    <xf numFmtId="0" fontId="21" fillId="0" borderId="36" xfId="0" applyFont="1" applyBorder="1" applyAlignment="1">
      <alignment vertical="top" wrapText="1"/>
    </xf>
    <xf numFmtId="0" fontId="18" fillId="3" borderId="36" xfId="0" applyFont="1" applyFill="1" applyBorder="1" applyAlignment="1">
      <alignment vertical="top" wrapText="1"/>
    </xf>
    <xf numFmtId="49" fontId="18" fillId="0" borderId="28" xfId="0" applyNumberFormat="1" applyFont="1" applyBorder="1" applyAlignment="1">
      <alignment horizontal="center"/>
    </xf>
    <xf numFmtId="49" fontId="18" fillId="0" borderId="23" xfId="0" applyNumberFormat="1" applyFont="1" applyBorder="1" applyAlignment="1">
      <alignment horizontal="center" vertical="center" wrapText="1"/>
    </xf>
    <xf numFmtId="49" fontId="20" fillId="0" borderId="35" xfId="0" applyNumberFormat="1" applyFont="1" applyBorder="1" applyAlignment="1">
      <alignment horizontal="center" vertical="center" wrapText="1"/>
    </xf>
    <xf numFmtId="49" fontId="17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 wrapText="1"/>
    </xf>
    <xf numFmtId="49" fontId="20" fillId="0" borderId="35" xfId="0" applyNumberFormat="1" applyFont="1" applyFill="1" applyBorder="1" applyAlignment="1">
      <alignment horizontal="center" vertical="center" wrapText="1"/>
    </xf>
    <xf numFmtId="49" fontId="17" fillId="0" borderId="35" xfId="0" applyNumberFormat="1" applyFont="1" applyFill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/>
    </xf>
    <xf numFmtId="49" fontId="21" fillId="0" borderId="35" xfId="0" applyNumberFormat="1" applyFont="1" applyFill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center"/>
    </xf>
    <xf numFmtId="49" fontId="18" fillId="0" borderId="35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/>
    </xf>
    <xf numFmtId="49" fontId="18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17" fillId="3" borderId="35" xfId="0" applyNumberFormat="1" applyFont="1" applyFill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" fontId="18" fillId="0" borderId="35" xfId="0" applyNumberFormat="1" applyFont="1" applyBorder="1" applyAlignment="1">
      <alignment horizontal="center" vertical="center"/>
    </xf>
    <xf numFmtId="49" fontId="23" fillId="0" borderId="35" xfId="0" applyNumberFormat="1" applyFont="1" applyFill="1" applyBorder="1" applyAlignment="1">
      <alignment horizontal="center" vertical="center" wrapText="1"/>
    </xf>
    <xf numFmtId="49" fontId="22" fillId="0" borderId="35" xfId="0" applyNumberFormat="1" applyFont="1" applyBorder="1" applyAlignment="1">
      <alignment horizontal="center" vertical="center" wrapText="1"/>
    </xf>
    <xf numFmtId="0" fontId="20" fillId="0" borderId="31" xfId="0" applyFont="1" applyBorder="1" applyAlignment="1">
      <alignment vertical="top" wrapText="1"/>
    </xf>
    <xf numFmtId="4" fontId="17" fillId="0" borderId="37" xfId="0" applyNumberFormat="1" applyFont="1" applyBorder="1" applyAlignment="1">
      <alignment horizontal="center" vertical="center" wrapText="1"/>
    </xf>
    <xf numFmtId="0" fontId="20" fillId="0" borderId="31" xfId="0" applyFont="1" applyFill="1" applyBorder="1" applyAlignment="1">
      <alignment vertical="top" wrapText="1"/>
    </xf>
    <xf numFmtId="4" fontId="17" fillId="0" borderId="37" xfId="0" applyNumberFormat="1" applyFont="1" applyFill="1" applyBorder="1" applyAlignment="1">
      <alignment horizontal="center" vertical="center"/>
    </xf>
    <xf numFmtId="4" fontId="18" fillId="0" borderId="37" xfId="0" applyNumberFormat="1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wrapText="1"/>
    </xf>
    <xf numFmtId="0" fontId="21" fillId="0" borderId="31" xfId="0" applyFont="1" applyFill="1" applyBorder="1"/>
    <xf numFmtId="0" fontId="18" fillId="0" borderId="31" xfId="0" applyFont="1" applyFill="1" applyBorder="1" applyAlignment="1">
      <alignment vertical="top" wrapText="1"/>
    </xf>
    <xf numFmtId="49" fontId="18" fillId="0" borderId="31" xfId="0" applyNumberFormat="1" applyFont="1" applyBorder="1" applyAlignment="1">
      <alignment wrapText="1"/>
    </xf>
    <xf numFmtId="0" fontId="17" fillId="0" borderId="31" xfId="0" applyFont="1" applyFill="1" applyBorder="1" applyAlignment="1">
      <alignment vertical="top" wrapText="1"/>
    </xf>
    <xf numFmtId="4" fontId="17" fillId="0" borderId="37" xfId="0" applyNumberFormat="1" applyFont="1" applyFill="1" applyBorder="1" applyAlignment="1">
      <alignment horizontal="center" vertical="center" wrapText="1"/>
    </xf>
    <xf numFmtId="4" fontId="18" fillId="0" borderId="37" xfId="0" applyNumberFormat="1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wrapText="1"/>
    </xf>
    <xf numFmtId="0" fontId="20" fillId="0" borderId="31" xfId="0" applyFont="1" applyFill="1" applyBorder="1"/>
    <xf numFmtId="0" fontId="21" fillId="0" borderId="31" xfId="0" applyFont="1" applyBorder="1" applyAlignment="1">
      <alignment vertical="top" wrapText="1"/>
    </xf>
    <xf numFmtId="0" fontId="21" fillId="0" borderId="31" xfId="0" applyFont="1" applyBorder="1" applyAlignment="1">
      <alignment wrapText="1"/>
    </xf>
    <xf numFmtId="0" fontId="20" fillId="0" borderId="31" xfId="0" applyFont="1" applyBorder="1" applyAlignment="1">
      <alignment wrapText="1"/>
    </xf>
    <xf numFmtId="0" fontId="20" fillId="3" borderId="31" xfId="0" applyFont="1" applyFill="1" applyBorder="1" applyAlignment="1">
      <alignment vertical="top" wrapText="1"/>
    </xf>
    <xf numFmtId="4" fontId="18" fillId="0" borderId="37" xfId="0" applyNumberFormat="1" applyFont="1" applyBorder="1" applyAlignment="1">
      <alignment horizontal="center" vertical="center" wrapText="1"/>
    </xf>
    <xf numFmtId="4" fontId="17" fillId="0" borderId="37" xfId="0" applyNumberFormat="1" applyFont="1" applyBorder="1" applyAlignment="1">
      <alignment horizontal="center" vertical="center"/>
    </xf>
    <xf numFmtId="0" fontId="21" fillId="0" borderId="31" xfId="0" applyFont="1" applyBorder="1"/>
    <xf numFmtId="4" fontId="18" fillId="0" borderId="37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wrapText="1"/>
    </xf>
    <xf numFmtId="0" fontId="18" fillId="3" borderId="31" xfId="0" applyFont="1" applyFill="1" applyBorder="1" applyAlignment="1">
      <alignment vertical="top" wrapText="1"/>
    </xf>
    <xf numFmtId="0" fontId="21" fillId="3" borderId="31" xfId="0" applyFont="1" applyFill="1" applyBorder="1" applyAlignment="1">
      <alignment vertical="top" wrapText="1"/>
    </xf>
    <xf numFmtId="0" fontId="20" fillId="0" borderId="31" xfId="0" applyFont="1" applyBorder="1"/>
    <xf numFmtId="0" fontId="17" fillId="0" borderId="31" xfId="0" applyFont="1" applyBorder="1" applyAlignment="1">
      <alignment vertical="top" wrapText="1"/>
    </xf>
    <xf numFmtId="0" fontId="20" fillId="0" borderId="38" xfId="0" applyFont="1" applyBorder="1" applyAlignment="1">
      <alignment vertical="top" wrapText="1"/>
    </xf>
    <xf numFmtId="49" fontId="17" fillId="0" borderId="39" xfId="0" applyNumberFormat="1" applyFont="1" applyBorder="1" applyAlignment="1">
      <alignment horizontal="center" vertical="center" wrapText="1"/>
    </xf>
    <xf numFmtId="4" fontId="17" fillId="0" borderId="40" xfId="0" applyNumberFormat="1" applyFont="1" applyBorder="1" applyAlignment="1">
      <alignment horizontal="center" vertical="center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2" fontId="17" fillId="6" borderId="41" xfId="0" applyNumberFormat="1" applyFont="1" applyFill="1" applyBorder="1" applyAlignment="1">
      <alignment horizontal="center" vertical="center" wrapText="1"/>
    </xf>
    <xf numFmtId="2" fontId="17" fillId="6" borderId="42" xfId="0" applyNumberFormat="1" applyFont="1" applyFill="1" applyBorder="1" applyAlignment="1">
      <alignment horizontal="center" vertical="center" wrapText="1"/>
    </xf>
    <xf numFmtId="4" fontId="9" fillId="7" borderId="43" xfId="0" applyNumberFormat="1" applyFont="1" applyFill="1" applyBorder="1" applyAlignment="1">
      <alignment horizontal="center" vertical="center" wrapText="1"/>
    </xf>
    <xf numFmtId="49" fontId="18" fillId="0" borderId="35" xfId="0" applyNumberFormat="1" applyFont="1" applyFill="1" applyBorder="1" applyAlignment="1">
      <alignment horizontal="center"/>
    </xf>
    <xf numFmtId="0" fontId="20" fillId="5" borderId="38" xfId="0" applyFont="1" applyFill="1" applyBorder="1" applyAlignment="1">
      <alignment vertical="top" wrapText="1"/>
    </xf>
    <xf numFmtId="49" fontId="20" fillId="5" borderId="35" xfId="0" applyNumberFormat="1" applyFont="1" applyFill="1" applyBorder="1" applyAlignment="1">
      <alignment horizontal="center" vertical="center" wrapText="1"/>
    </xf>
    <xf numFmtId="49" fontId="17" fillId="5" borderId="35" xfId="0" applyNumberFormat="1" applyFont="1" applyFill="1" applyBorder="1" applyAlignment="1">
      <alignment horizontal="center" vertical="center" wrapText="1"/>
    </xf>
    <xf numFmtId="4" fontId="17" fillId="5" borderId="37" xfId="0" applyNumberFormat="1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vertical="top" wrapText="1"/>
    </xf>
    <xf numFmtId="49" fontId="21" fillId="0" borderId="39" xfId="0" applyNumberFormat="1" applyFont="1" applyBorder="1" applyAlignment="1">
      <alignment horizontal="center" vertical="center" wrapText="1"/>
    </xf>
    <xf numFmtId="49" fontId="18" fillId="0" borderId="39" xfId="0" applyNumberFormat="1" applyFont="1" applyBorder="1" applyAlignment="1">
      <alignment horizontal="center" vertical="center" wrapText="1"/>
    </xf>
    <xf numFmtId="4" fontId="18" fillId="0" borderId="40" xfId="0" applyNumberFormat="1" applyFont="1" applyBorder="1" applyAlignment="1">
      <alignment horizontal="center" vertical="center" wrapText="1"/>
    </xf>
    <xf numFmtId="4" fontId="18" fillId="0" borderId="40" xfId="0" applyNumberFormat="1" applyFont="1" applyBorder="1" applyAlignment="1">
      <alignment horizontal="center" vertical="center"/>
    </xf>
    <xf numFmtId="49" fontId="21" fillId="0" borderId="39" xfId="0" applyNumberFormat="1" applyFont="1" applyFill="1" applyBorder="1" applyAlignment="1">
      <alignment horizontal="center" vertical="center" wrapText="1"/>
    </xf>
    <xf numFmtId="4" fontId="18" fillId="0" borderId="40" xfId="0" applyNumberFormat="1" applyFont="1" applyFill="1" applyBorder="1" applyAlignment="1">
      <alignment horizontal="center" vertical="center"/>
    </xf>
    <xf numFmtId="49" fontId="18" fillId="0" borderId="39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8" borderId="31" xfId="0" applyFont="1" applyFill="1" applyBorder="1" applyAlignment="1">
      <alignment vertical="top" wrapText="1"/>
    </xf>
    <xf numFmtId="49" fontId="21" fillId="8" borderId="44" xfId="0" applyNumberFormat="1" applyFont="1" applyFill="1" applyBorder="1" applyAlignment="1">
      <alignment horizontal="center" vertical="center" wrapText="1"/>
    </xf>
    <xf numFmtId="49" fontId="18" fillId="8" borderId="35" xfId="0" applyNumberFormat="1" applyFont="1" applyFill="1" applyBorder="1" applyAlignment="1">
      <alignment horizontal="center" vertical="center" wrapText="1"/>
    </xf>
    <xf numFmtId="4" fontId="18" fillId="8" borderId="45" xfId="0" applyNumberFormat="1" applyFont="1" applyFill="1" applyBorder="1" applyAlignment="1">
      <alignment horizontal="center" vertical="center"/>
    </xf>
    <xf numFmtId="0" fontId="18" fillId="0" borderId="38" xfId="0" applyFont="1" applyBorder="1" applyAlignment="1">
      <alignment wrapText="1"/>
    </xf>
    <xf numFmtId="0" fontId="30" fillId="0" borderId="0" xfId="0" applyFont="1"/>
    <xf numFmtId="0" fontId="17" fillId="0" borderId="46" xfId="0" applyFont="1" applyBorder="1" applyAlignment="1">
      <alignment vertical="top" wrapText="1"/>
    </xf>
    <xf numFmtId="0" fontId="20" fillId="9" borderId="41" xfId="0" applyFont="1" applyFill="1" applyBorder="1" applyAlignment="1">
      <alignment vertical="top" wrapText="1"/>
    </xf>
    <xf numFmtId="49" fontId="17" fillId="9" borderId="42" xfId="0" applyNumberFormat="1" applyFont="1" applyFill="1" applyBorder="1" applyAlignment="1">
      <alignment horizontal="center" vertical="center" wrapText="1"/>
    </xf>
    <xf numFmtId="4" fontId="17" fillId="9" borderId="47" xfId="0" applyNumberFormat="1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/>
    </xf>
    <xf numFmtId="4" fontId="9" fillId="2" borderId="50" xfId="0" applyNumberFormat="1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vertical="center" wrapText="1"/>
    </xf>
    <xf numFmtId="4" fontId="9" fillId="0" borderId="51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4" fontId="9" fillId="0" borderId="52" xfId="0" applyNumberFormat="1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vertical="center" wrapText="1"/>
    </xf>
    <xf numFmtId="4" fontId="7" fillId="0" borderId="52" xfId="0" applyNumberFormat="1" applyFont="1" applyFill="1" applyBorder="1" applyAlignment="1">
      <alignment horizontal="center" vertical="center" wrapText="1"/>
    </xf>
    <xf numFmtId="4" fontId="7" fillId="3" borderId="52" xfId="0" applyNumberFormat="1" applyFont="1" applyFill="1" applyBorder="1" applyAlignment="1">
      <alignment horizontal="center" vertical="center" wrapText="1"/>
    </xf>
    <xf numFmtId="4" fontId="9" fillId="3" borderId="52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vertical="center" wrapText="1"/>
    </xf>
    <xf numFmtId="49" fontId="8" fillId="5" borderId="32" xfId="0" applyNumberFormat="1" applyFont="1" applyFill="1" applyBorder="1" applyAlignment="1">
      <alignment horizontal="left" wrapText="1"/>
    </xf>
    <xf numFmtId="49" fontId="11" fillId="5" borderId="32" xfId="0" applyNumberFormat="1" applyFont="1" applyFill="1" applyBorder="1" applyAlignment="1">
      <alignment horizontal="left" wrapText="1"/>
    </xf>
    <xf numFmtId="0" fontId="11" fillId="0" borderId="32" xfId="0" applyFont="1" applyFill="1" applyBorder="1" applyAlignment="1">
      <alignment vertical="center" wrapText="1"/>
    </xf>
    <xf numFmtId="49" fontId="11" fillId="0" borderId="32" xfId="0" applyNumberFormat="1" applyFont="1" applyBorder="1" applyAlignment="1">
      <alignment vertical="center" wrapText="1"/>
    </xf>
    <xf numFmtId="0" fontId="11" fillId="0" borderId="32" xfId="0" applyFont="1" applyBorder="1" applyAlignment="1">
      <alignment horizontal="left" vertical="top" wrapText="1"/>
    </xf>
    <xf numFmtId="0" fontId="8" fillId="0" borderId="32" xfId="0" applyFont="1" applyFill="1" applyBorder="1" applyAlignment="1">
      <alignment vertical="center" wrapText="1"/>
    </xf>
    <xf numFmtId="49" fontId="11" fillId="0" borderId="32" xfId="0" applyNumberFormat="1" applyFont="1" applyFill="1" applyBorder="1" applyAlignment="1">
      <alignment horizontal="left" vertical="center"/>
    </xf>
    <xf numFmtId="4" fontId="11" fillId="0" borderId="52" xfId="0" applyNumberFormat="1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vertical="center" wrapText="1"/>
    </xf>
    <xf numFmtId="4" fontId="7" fillId="0" borderId="51" xfId="0" applyNumberFormat="1" applyFont="1" applyFill="1" applyBorder="1" applyAlignment="1">
      <alignment horizontal="center" vertical="center" wrapText="1"/>
    </xf>
    <xf numFmtId="4" fontId="14" fillId="0" borderId="52" xfId="0" applyNumberFormat="1" applyFont="1" applyFill="1" applyBorder="1" applyAlignment="1">
      <alignment horizontal="center" vertical="center" wrapText="1"/>
    </xf>
    <xf numFmtId="4" fontId="7" fillId="0" borderId="53" xfId="0" applyNumberFormat="1" applyFont="1" applyFill="1" applyBorder="1" applyAlignment="1">
      <alignment horizontal="center" vertical="center" wrapText="1"/>
    </xf>
    <xf numFmtId="0" fontId="8" fillId="10" borderId="54" xfId="0" applyFont="1" applyFill="1" applyBorder="1" applyAlignment="1">
      <alignment vertical="center" wrapText="1"/>
    </xf>
    <xf numFmtId="0" fontId="8" fillId="10" borderId="55" xfId="0" applyFont="1" applyFill="1" applyBorder="1" applyAlignment="1">
      <alignment vertical="center" wrapText="1"/>
    </xf>
    <xf numFmtId="4" fontId="9" fillId="10" borderId="56" xfId="0" applyNumberFormat="1" applyFont="1" applyFill="1" applyBorder="1" applyAlignment="1">
      <alignment horizontal="center" vertical="center" wrapText="1"/>
    </xf>
    <xf numFmtId="2" fontId="17" fillId="2" borderId="57" xfId="0" applyNumberFormat="1" applyFont="1" applyFill="1" applyBorder="1" applyAlignment="1">
      <alignment horizontal="center" vertical="center" wrapText="1"/>
    </xf>
    <xf numFmtId="2" fontId="17" fillId="2" borderId="58" xfId="0" applyNumberFormat="1" applyFont="1" applyFill="1" applyBorder="1" applyAlignment="1">
      <alignment horizontal="center" vertical="center" wrapText="1"/>
    </xf>
    <xf numFmtId="2" fontId="17" fillId="2" borderId="59" xfId="0" applyNumberFormat="1" applyFont="1" applyFill="1" applyBorder="1" applyAlignment="1">
      <alignment horizontal="center" vertical="center" wrapText="1"/>
    </xf>
    <xf numFmtId="4" fontId="17" fillId="2" borderId="60" xfId="0" applyNumberFormat="1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vertical="top" wrapText="1"/>
    </xf>
    <xf numFmtId="0" fontId="20" fillId="0" borderId="32" xfId="0" applyFont="1" applyFill="1" applyBorder="1" applyAlignment="1">
      <alignment vertical="top" wrapText="1"/>
    </xf>
    <xf numFmtId="4" fontId="17" fillId="0" borderId="52" xfId="0" applyNumberFormat="1" applyFont="1" applyFill="1" applyBorder="1" applyAlignment="1">
      <alignment horizontal="center" vertical="center"/>
    </xf>
    <xf numFmtId="4" fontId="18" fillId="0" borderId="52" xfId="0" applyNumberFormat="1" applyFont="1" applyFill="1" applyBorder="1" applyAlignment="1">
      <alignment horizontal="center" vertical="center"/>
    </xf>
    <xf numFmtId="0" fontId="21" fillId="0" borderId="32" xfId="0" applyFont="1" applyFill="1" applyBorder="1"/>
    <xf numFmtId="0" fontId="21" fillId="0" borderId="36" xfId="0" applyFont="1" applyFill="1" applyBorder="1" applyAlignment="1">
      <alignment wrapText="1"/>
    </xf>
    <xf numFmtId="0" fontId="17" fillId="0" borderId="36" xfId="0" applyFont="1" applyFill="1" applyBorder="1" applyAlignment="1">
      <alignment vertical="top" wrapText="1"/>
    </xf>
    <xf numFmtId="4" fontId="17" fillId="0" borderId="52" xfId="0" applyNumberFormat="1" applyFont="1" applyFill="1" applyBorder="1" applyAlignment="1">
      <alignment horizontal="center" vertical="center" wrapText="1"/>
    </xf>
    <xf numFmtId="4" fontId="18" fillId="0" borderId="51" xfId="0" applyNumberFormat="1" applyFont="1" applyFill="1" applyBorder="1" applyAlignment="1">
      <alignment horizontal="center" vertical="center" wrapText="1"/>
    </xf>
    <xf numFmtId="4" fontId="18" fillId="0" borderId="51" xfId="0" applyNumberFormat="1" applyFont="1" applyFill="1" applyBorder="1" applyAlignment="1">
      <alignment horizontal="center" vertical="center"/>
    </xf>
    <xf numFmtId="0" fontId="20" fillId="0" borderId="32" xfId="0" applyFont="1" applyBorder="1" applyAlignment="1">
      <alignment vertical="top" wrapText="1"/>
    </xf>
    <xf numFmtId="4" fontId="17" fillId="0" borderId="52" xfId="0" applyNumberFormat="1" applyFont="1" applyBorder="1" applyAlignment="1">
      <alignment horizontal="center" vertical="center" wrapText="1"/>
    </xf>
    <xf numFmtId="0" fontId="20" fillId="0" borderId="36" xfId="0" applyFont="1" applyFill="1" applyBorder="1" applyAlignment="1">
      <alignment vertical="top" wrapText="1"/>
    </xf>
    <xf numFmtId="4" fontId="17" fillId="0" borderId="51" xfId="0" applyNumberFormat="1" applyFont="1" applyFill="1" applyBorder="1" applyAlignment="1">
      <alignment horizontal="center" vertical="center"/>
    </xf>
    <xf numFmtId="49" fontId="18" fillId="0" borderId="61" xfId="0" applyNumberFormat="1" applyFont="1" applyBorder="1" applyAlignment="1">
      <alignment wrapText="1"/>
    </xf>
    <xf numFmtId="4" fontId="18" fillId="0" borderId="62" xfId="0" applyNumberFormat="1" applyFont="1" applyFill="1" applyBorder="1" applyAlignment="1">
      <alignment horizontal="center" vertical="center"/>
    </xf>
    <xf numFmtId="0" fontId="20" fillId="0" borderId="32" xfId="0" applyFont="1" applyFill="1" applyBorder="1"/>
    <xf numFmtId="0" fontId="20" fillId="0" borderId="32" xfId="0" applyFont="1" applyBorder="1" applyAlignment="1">
      <alignment wrapText="1"/>
    </xf>
    <xf numFmtId="0" fontId="20" fillId="3" borderId="32" xfId="0" applyFont="1" applyFill="1" applyBorder="1" applyAlignment="1">
      <alignment vertical="top" wrapText="1"/>
    </xf>
    <xf numFmtId="0" fontId="20" fillId="3" borderId="36" xfId="0" applyFont="1" applyFill="1" applyBorder="1" applyAlignment="1">
      <alignment vertical="top" wrapText="1"/>
    </xf>
    <xf numFmtId="4" fontId="17" fillId="3" borderId="53" xfId="0" applyNumberFormat="1" applyFont="1" applyFill="1" applyBorder="1" applyAlignment="1">
      <alignment horizontal="center" vertical="center"/>
    </xf>
    <xf numFmtId="4" fontId="18" fillId="0" borderId="52" xfId="0" applyNumberFormat="1" applyFont="1" applyBorder="1" applyAlignment="1">
      <alignment horizontal="center" vertical="center" wrapText="1"/>
    </xf>
    <xf numFmtId="4" fontId="18" fillId="3" borderId="52" xfId="0" applyNumberFormat="1" applyFont="1" applyFill="1" applyBorder="1" applyAlignment="1">
      <alignment horizontal="center" vertical="center"/>
    </xf>
    <xf numFmtId="4" fontId="17" fillId="0" borderId="52" xfId="0" applyNumberFormat="1" applyFont="1" applyBorder="1" applyAlignment="1">
      <alignment horizontal="center" vertical="center"/>
    </xf>
    <xf numFmtId="4" fontId="18" fillId="0" borderId="52" xfId="0" applyNumberFormat="1" applyFont="1" applyBorder="1" applyAlignment="1">
      <alignment horizontal="center" vertical="center"/>
    </xf>
    <xf numFmtId="4" fontId="17" fillId="0" borderId="51" xfId="0" applyNumberFormat="1" applyFont="1" applyBorder="1" applyAlignment="1">
      <alignment horizontal="center" vertical="center"/>
    </xf>
    <xf numFmtId="0" fontId="20" fillId="0" borderId="32" xfId="0" applyFont="1" applyBorder="1"/>
    <xf numFmtId="0" fontId="17" fillId="0" borderId="63" xfId="0" applyFont="1" applyBorder="1" applyAlignment="1">
      <alignment vertical="top" wrapText="1"/>
    </xf>
    <xf numFmtId="0" fontId="21" fillId="0" borderId="64" xfId="0" applyFont="1" applyBorder="1"/>
    <xf numFmtId="49" fontId="18" fillId="0" borderId="65" xfId="0" applyNumberFormat="1" applyFont="1" applyBorder="1" applyAlignment="1">
      <alignment horizontal="center"/>
    </xf>
    <xf numFmtId="49" fontId="21" fillId="0" borderId="65" xfId="0" applyNumberFormat="1" applyFont="1" applyFill="1" applyBorder="1" applyAlignment="1">
      <alignment horizontal="center" vertical="center" wrapText="1"/>
    </xf>
    <xf numFmtId="4" fontId="18" fillId="0" borderId="66" xfId="0" applyNumberFormat="1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wrapText="1"/>
    </xf>
    <xf numFmtId="49" fontId="18" fillId="0" borderId="67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vertical="top" wrapText="1"/>
    </xf>
    <xf numFmtId="49" fontId="18" fillId="0" borderId="69" xfId="0" applyNumberFormat="1" applyFont="1" applyFill="1" applyBorder="1" applyAlignment="1">
      <alignment horizontal="center" vertical="center" wrapText="1"/>
    </xf>
    <xf numFmtId="49" fontId="18" fillId="0" borderId="70" xfId="0" applyNumberFormat="1" applyFont="1" applyFill="1" applyBorder="1" applyAlignment="1">
      <alignment horizontal="center" vertical="center" wrapText="1"/>
    </xf>
    <xf numFmtId="49" fontId="17" fillId="0" borderId="70" xfId="0" applyNumberFormat="1" applyFont="1" applyFill="1" applyBorder="1" applyAlignment="1">
      <alignment horizontal="center" vertical="center" wrapText="1"/>
    </xf>
    <xf numFmtId="4" fontId="18" fillId="0" borderId="71" xfId="0" applyNumberFormat="1" applyFont="1" applyFill="1" applyBorder="1" applyAlignment="1">
      <alignment horizontal="center" vertical="center" wrapText="1"/>
    </xf>
    <xf numFmtId="0" fontId="20" fillId="0" borderId="68" xfId="0" applyFont="1" applyBorder="1" applyAlignment="1">
      <alignment vertical="top" wrapText="1"/>
    </xf>
    <xf numFmtId="49" fontId="20" fillId="0" borderId="69" xfId="0" applyNumberFormat="1" applyFont="1" applyBorder="1" applyAlignment="1">
      <alignment horizontal="center" vertical="center" wrapText="1"/>
    </xf>
    <xf numFmtId="49" fontId="17" fillId="0" borderId="70" xfId="0" applyNumberFormat="1" applyFont="1" applyBorder="1" applyAlignment="1">
      <alignment horizontal="center" vertical="center" wrapText="1"/>
    </xf>
    <xf numFmtId="4" fontId="17" fillId="0" borderId="71" xfId="0" applyNumberFormat="1" applyFont="1" applyBorder="1" applyAlignment="1">
      <alignment horizontal="center" vertical="center" wrapText="1"/>
    </xf>
    <xf numFmtId="0" fontId="20" fillId="0" borderId="68" xfId="0" applyFont="1" applyBorder="1" applyAlignment="1">
      <alignment wrapText="1"/>
    </xf>
    <xf numFmtId="49" fontId="20" fillId="0" borderId="70" xfId="0" applyNumberFormat="1" applyFont="1" applyBorder="1" applyAlignment="1">
      <alignment horizontal="center" vertical="center" wrapText="1"/>
    </xf>
    <xf numFmtId="4" fontId="17" fillId="0" borderId="71" xfId="0" applyNumberFormat="1" applyFont="1" applyBorder="1" applyAlignment="1">
      <alignment horizontal="center" vertical="center"/>
    </xf>
    <xf numFmtId="49" fontId="20" fillId="0" borderId="70" xfId="0" applyNumberFormat="1" applyFont="1" applyFill="1" applyBorder="1" applyAlignment="1">
      <alignment horizontal="center" vertical="center" wrapText="1"/>
    </xf>
    <xf numFmtId="4" fontId="17" fillId="0" borderId="71" xfId="0" applyNumberFormat="1" applyFont="1" applyFill="1" applyBorder="1" applyAlignment="1">
      <alignment horizontal="center" vertical="center"/>
    </xf>
    <xf numFmtId="49" fontId="18" fillId="0" borderId="65" xfId="0" applyNumberFormat="1" applyFont="1" applyBorder="1" applyAlignment="1">
      <alignment horizontal="center" vertical="center" wrapText="1"/>
    </xf>
    <xf numFmtId="4" fontId="18" fillId="0" borderId="66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wrapText="1"/>
    </xf>
    <xf numFmtId="49" fontId="17" fillId="0" borderId="34" xfId="0" applyNumberFormat="1" applyFont="1" applyFill="1" applyBorder="1" applyAlignment="1">
      <alignment horizontal="center" vertical="center" wrapText="1"/>
    </xf>
    <xf numFmtId="0" fontId="21" fillId="0" borderId="72" xfId="0" applyFont="1" applyBorder="1" applyAlignment="1">
      <alignment wrapText="1"/>
    </xf>
    <xf numFmtId="49" fontId="17" fillId="0" borderId="23" xfId="0" applyNumberFormat="1" applyFont="1" applyFill="1" applyBorder="1" applyAlignment="1">
      <alignment horizontal="center" vertical="center" wrapText="1"/>
    </xf>
    <xf numFmtId="4" fontId="17" fillId="0" borderId="62" xfId="0" applyNumberFormat="1" applyFont="1" applyFill="1" applyBorder="1" applyAlignment="1">
      <alignment horizontal="center" vertical="center"/>
    </xf>
    <xf numFmtId="0" fontId="17" fillId="6" borderId="73" xfId="0" applyFont="1" applyFill="1" applyBorder="1" applyAlignment="1">
      <alignment horizontal="center" wrapText="1"/>
    </xf>
    <xf numFmtId="49" fontId="17" fillId="6" borderId="74" xfId="0" applyNumberFormat="1" applyFont="1" applyFill="1" applyBorder="1" applyAlignment="1">
      <alignment horizontal="center" wrapText="1"/>
    </xf>
    <xf numFmtId="0" fontId="17" fillId="6" borderId="74" xfId="0" applyFont="1" applyFill="1" applyBorder="1" applyAlignment="1">
      <alignment horizontal="center" wrapText="1"/>
    </xf>
    <xf numFmtId="4" fontId="17" fillId="7" borderId="43" xfId="0" applyNumberFormat="1" applyFont="1" applyFill="1" applyBorder="1" applyAlignment="1">
      <alignment horizontal="center" vertical="center" wrapText="1"/>
    </xf>
    <xf numFmtId="0" fontId="17" fillId="9" borderId="41" xfId="0" applyFont="1" applyFill="1" applyBorder="1" applyAlignment="1">
      <alignment wrapText="1"/>
    </xf>
    <xf numFmtId="49" fontId="18" fillId="9" borderId="42" xfId="0" applyNumberFormat="1" applyFont="1" applyFill="1" applyBorder="1" applyAlignment="1">
      <alignment horizontal="center" wrapText="1"/>
    </xf>
    <xf numFmtId="0" fontId="18" fillId="9" borderId="42" xfId="0" applyFont="1" applyFill="1" applyBorder="1" applyAlignment="1">
      <alignment horizontal="center" wrapText="1"/>
    </xf>
    <xf numFmtId="4" fontId="17" fillId="9" borderId="47" xfId="0" applyNumberFormat="1" applyFont="1" applyFill="1" applyBorder="1" applyAlignment="1">
      <alignment horizontal="center" wrapText="1"/>
    </xf>
    <xf numFmtId="0" fontId="20" fillId="9" borderId="31" xfId="0" applyFont="1" applyFill="1" applyBorder="1" applyAlignment="1">
      <alignment vertical="top" wrapText="1"/>
    </xf>
    <xf numFmtId="49" fontId="17" fillId="9" borderId="75" xfId="0" applyNumberFormat="1" applyFont="1" applyFill="1" applyBorder="1" applyAlignment="1">
      <alignment horizontal="center"/>
    </xf>
    <xf numFmtId="0" fontId="18" fillId="9" borderId="35" xfId="0" applyFont="1" applyFill="1" applyBorder="1" applyAlignment="1">
      <alignment horizontal="center"/>
    </xf>
    <xf numFmtId="4" fontId="17" fillId="9" borderId="37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8" fillId="2" borderId="76" xfId="0" applyFont="1" applyFill="1" applyBorder="1" applyAlignment="1">
      <alignment horizontal="center" vertical="center"/>
    </xf>
    <xf numFmtId="4" fontId="9" fillId="2" borderId="49" xfId="0" applyNumberFormat="1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vertical="center" wrapText="1"/>
    </xf>
    <xf numFmtId="0" fontId="11" fillId="0" borderId="67" xfId="0" applyFont="1" applyBorder="1" applyAlignment="1">
      <alignment vertical="center" wrapText="1"/>
    </xf>
    <xf numFmtId="4" fontId="7" fillId="0" borderId="65" xfId="0" applyNumberFormat="1" applyFont="1" applyFill="1" applyBorder="1" applyAlignment="1">
      <alignment horizontal="center" vertical="center" wrapText="1"/>
    </xf>
    <xf numFmtId="4" fontId="7" fillId="0" borderId="66" xfId="0" applyNumberFormat="1" applyFont="1" applyFill="1" applyBorder="1" applyAlignment="1">
      <alignment horizontal="center" vertical="center" wrapText="1"/>
    </xf>
    <xf numFmtId="0" fontId="11" fillId="0" borderId="63" xfId="0" applyFont="1" applyBorder="1" applyAlignment="1">
      <alignment vertical="center" wrapText="1"/>
    </xf>
    <xf numFmtId="0" fontId="11" fillId="0" borderId="77" xfId="0" applyFont="1" applyBorder="1" applyAlignment="1">
      <alignment vertical="center" wrapText="1"/>
    </xf>
    <xf numFmtId="4" fontId="7" fillId="0" borderId="23" xfId="0" applyNumberFormat="1" applyFont="1" applyFill="1" applyBorder="1" applyAlignment="1">
      <alignment horizontal="center" vertical="center" wrapText="1"/>
    </xf>
    <xf numFmtId="4" fontId="7" fillId="0" borderId="62" xfId="0" applyNumberFormat="1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vertical="center" wrapText="1"/>
    </xf>
    <xf numFmtId="0" fontId="11" fillId="0" borderId="69" xfId="0" applyFont="1" applyFill="1" applyBorder="1" applyAlignment="1">
      <alignment vertical="center" wrapText="1"/>
    </xf>
    <xf numFmtId="4" fontId="7" fillId="0" borderId="70" xfId="0" applyNumberFormat="1" applyFont="1" applyFill="1" applyBorder="1" applyAlignment="1">
      <alignment horizontal="center" vertical="center" wrapText="1"/>
    </xf>
    <xf numFmtId="4" fontId="7" fillId="0" borderId="71" xfId="0" applyNumberFormat="1" applyFont="1" applyFill="1" applyBorder="1" applyAlignment="1">
      <alignment horizontal="center" vertical="center" wrapText="1"/>
    </xf>
    <xf numFmtId="0" fontId="20" fillId="0" borderId="64" xfId="0" applyFont="1" applyFill="1" applyBorder="1" applyAlignment="1">
      <alignment vertical="top" wrapText="1"/>
    </xf>
    <xf numFmtId="49" fontId="17" fillId="0" borderId="65" xfId="0" applyNumberFormat="1" applyFont="1" applyFill="1" applyBorder="1" applyAlignment="1">
      <alignment horizontal="center" vertical="center" wrapText="1"/>
    </xf>
    <xf numFmtId="4" fontId="17" fillId="0" borderId="66" xfId="0" applyNumberFormat="1" applyFont="1" applyFill="1" applyBorder="1" applyAlignment="1">
      <alignment horizontal="center" vertical="center"/>
    </xf>
    <xf numFmtId="49" fontId="18" fillId="0" borderId="78" xfId="0" applyNumberFormat="1" applyFont="1" applyFill="1" applyBorder="1" applyAlignment="1">
      <alignment horizontal="center" vertical="center" wrapText="1"/>
    </xf>
    <xf numFmtId="4" fontId="18" fillId="0" borderId="71" xfId="0" applyNumberFormat="1" applyFont="1" applyFill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/>
    </xf>
    <xf numFmtId="0" fontId="21" fillId="0" borderId="68" xfId="0" applyFont="1" applyFill="1" applyBorder="1" applyAlignment="1">
      <alignment vertical="top" wrapText="1"/>
    </xf>
    <xf numFmtId="49" fontId="18" fillId="0" borderId="70" xfId="0" applyNumberFormat="1" applyFont="1" applyBorder="1" applyAlignment="1">
      <alignment horizontal="center"/>
    </xf>
    <xf numFmtId="0" fontId="31" fillId="5" borderId="31" xfId="0" applyFont="1" applyFill="1" applyBorder="1" applyAlignment="1">
      <alignment vertical="top" wrapText="1"/>
    </xf>
    <xf numFmtId="49" fontId="31" fillId="0" borderId="35" xfId="0" applyNumberFormat="1" applyFont="1" applyFill="1" applyBorder="1" applyAlignment="1">
      <alignment horizontal="center" vertical="center" wrapText="1"/>
    </xf>
    <xf numFmtId="0" fontId="31" fillId="0" borderId="31" xfId="0" applyFont="1" applyBorder="1" applyAlignment="1">
      <alignment wrapText="1"/>
    </xf>
    <xf numFmtId="49" fontId="31" fillId="0" borderId="31" xfId="0" applyNumberFormat="1" applyFont="1" applyBorder="1" applyAlignment="1">
      <alignment wrapText="1"/>
    </xf>
    <xf numFmtId="0" fontId="31" fillId="0" borderId="31" xfId="0" applyFont="1" applyFill="1" applyBorder="1"/>
    <xf numFmtId="0" fontId="2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4" fontId="18" fillId="0" borderId="79" xfId="0" applyNumberFormat="1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top" wrapText="1"/>
    </xf>
    <xf numFmtId="180" fontId="2" fillId="11" borderId="0" xfId="0" applyNumberFormat="1" applyFont="1" applyFill="1" applyBorder="1" applyAlignment="1">
      <alignment horizontal="center"/>
    </xf>
    <xf numFmtId="0" fontId="18" fillId="0" borderId="80" xfId="1" applyFont="1" applyBorder="1" applyAlignment="1">
      <alignment vertical="top" wrapText="1"/>
    </xf>
    <xf numFmtId="0" fontId="21" fillId="0" borderId="63" xfId="0" applyFont="1" applyBorder="1" applyAlignment="1">
      <alignment wrapText="1"/>
    </xf>
    <xf numFmtId="4" fontId="18" fillId="0" borderId="62" xfId="0" applyNumberFormat="1" applyFont="1" applyBorder="1" applyAlignment="1">
      <alignment horizontal="center" vertical="center"/>
    </xf>
    <xf numFmtId="0" fontId="21" fillId="0" borderId="63" xfId="0" applyFont="1" applyBorder="1"/>
    <xf numFmtId="4" fontId="17" fillId="7" borderId="81" xfId="0" applyNumberFormat="1" applyFont="1" applyFill="1" applyBorder="1" applyAlignment="1">
      <alignment horizontal="center" vertical="center" wrapText="1"/>
    </xf>
    <xf numFmtId="4" fontId="18" fillId="0" borderId="82" xfId="0" applyNumberFormat="1" applyFont="1" applyFill="1" applyBorder="1" applyAlignment="1">
      <alignment horizontal="center" vertical="center"/>
    </xf>
    <xf numFmtId="0" fontId="17" fillId="6" borderId="83" xfId="0" applyFont="1" applyFill="1" applyBorder="1" applyAlignment="1">
      <alignment horizontal="center" wrapText="1"/>
    </xf>
    <xf numFmtId="0" fontId="21" fillId="0" borderId="84" xfId="0" applyFont="1" applyBorder="1" applyAlignment="1">
      <alignment wrapText="1"/>
    </xf>
    <xf numFmtId="49" fontId="18" fillId="0" borderId="85" xfId="0" applyNumberFormat="1" applyFont="1" applyFill="1" applyBorder="1" applyAlignment="1">
      <alignment horizontal="center" vertical="center" wrapText="1"/>
    </xf>
    <xf numFmtId="49" fontId="18" fillId="0" borderId="86" xfId="0" applyNumberFormat="1" applyFont="1" applyFill="1" applyBorder="1" applyAlignment="1">
      <alignment horizontal="center" vertical="center" wrapText="1"/>
    </xf>
    <xf numFmtId="49" fontId="18" fillId="0" borderId="87" xfId="0" applyNumberFormat="1" applyFont="1" applyFill="1" applyBorder="1" applyAlignment="1">
      <alignment horizontal="center" vertical="center" wrapText="1"/>
    </xf>
    <xf numFmtId="49" fontId="18" fillId="0" borderId="70" xfId="0" applyNumberFormat="1" applyFont="1" applyBorder="1" applyAlignment="1">
      <alignment horizontal="center" vertical="center" wrapText="1"/>
    </xf>
    <xf numFmtId="4" fontId="18" fillId="0" borderId="71" xfId="0" applyNumberFormat="1" applyFont="1" applyBorder="1" applyAlignment="1">
      <alignment horizontal="center" vertical="center"/>
    </xf>
    <xf numFmtId="0" fontId="0" fillId="0" borderId="35" xfId="0" applyBorder="1"/>
    <xf numFmtId="0" fontId="20" fillId="10" borderId="88" xfId="0" applyFont="1" applyFill="1" applyBorder="1" applyAlignment="1">
      <alignment vertical="top" wrapText="1"/>
    </xf>
    <xf numFmtId="49" fontId="20" fillId="10" borderId="89" xfId="0" applyNumberFormat="1" applyFont="1" applyFill="1" applyBorder="1" applyAlignment="1">
      <alignment horizontal="center" vertical="center" wrapText="1"/>
    </xf>
    <xf numFmtId="49" fontId="17" fillId="10" borderId="89" xfId="0" applyNumberFormat="1" applyFont="1" applyFill="1" applyBorder="1" applyAlignment="1">
      <alignment horizontal="center" vertical="center" wrapText="1"/>
    </xf>
    <xf numFmtId="4" fontId="17" fillId="10" borderId="89" xfId="0" applyNumberFormat="1" applyFont="1" applyFill="1" applyBorder="1" applyAlignment="1">
      <alignment horizontal="center" vertical="center" wrapText="1"/>
    </xf>
    <xf numFmtId="4" fontId="17" fillId="10" borderId="9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21" fillId="0" borderId="33" xfId="0" applyFont="1" applyFill="1" applyBorder="1" applyAlignment="1">
      <alignment wrapText="1"/>
    </xf>
    <xf numFmtId="49" fontId="11" fillId="5" borderId="22" xfId="0" applyNumberFormat="1" applyFont="1" applyFill="1" applyBorder="1" applyAlignment="1">
      <alignment horizontal="left" wrapText="1"/>
    </xf>
    <xf numFmtId="49" fontId="8" fillId="5" borderId="22" xfId="0" applyNumberFormat="1" applyFont="1" applyFill="1" applyBorder="1" applyAlignment="1">
      <alignment horizontal="left" wrapText="1"/>
    </xf>
    <xf numFmtId="4" fontId="9" fillId="0" borderId="91" xfId="0" applyNumberFormat="1" applyFont="1" applyFill="1" applyBorder="1" applyAlignment="1">
      <alignment horizontal="center" vertical="center" wrapText="1"/>
    </xf>
    <xf numFmtId="4" fontId="7" fillId="0" borderId="91" xfId="0" applyNumberFormat="1" applyFont="1" applyFill="1" applyBorder="1" applyAlignment="1">
      <alignment horizontal="center" vertical="center" wrapText="1"/>
    </xf>
    <xf numFmtId="4" fontId="9" fillId="0" borderId="92" xfId="0" applyNumberFormat="1" applyFont="1" applyFill="1" applyBorder="1" applyAlignment="1">
      <alignment horizontal="center" vertical="center" wrapText="1"/>
    </xf>
    <xf numFmtId="4" fontId="7" fillId="0" borderId="92" xfId="0" applyNumberFormat="1" applyFont="1" applyFill="1" applyBorder="1" applyAlignment="1">
      <alignment horizontal="center" vertical="center" wrapText="1"/>
    </xf>
    <xf numFmtId="49" fontId="18" fillId="0" borderId="93" xfId="0" applyNumberFormat="1" applyFont="1" applyBorder="1" applyAlignment="1">
      <alignment horizontal="center"/>
    </xf>
    <xf numFmtId="0" fontId="21" fillId="0" borderId="64" xfId="0" applyFont="1" applyFill="1" applyBorder="1" applyAlignment="1">
      <alignment vertical="top" wrapText="1"/>
    </xf>
    <xf numFmtId="0" fontId="18" fillId="0" borderId="94" xfId="0" applyFont="1" applyBorder="1" applyAlignment="1">
      <alignment vertical="center" wrapText="1"/>
    </xf>
    <xf numFmtId="0" fontId="21" fillId="0" borderId="68" xfId="0" applyFont="1" applyBorder="1" applyAlignment="1">
      <alignment wrapText="1"/>
    </xf>
    <xf numFmtId="49" fontId="21" fillId="0" borderId="70" xfId="0" applyNumberFormat="1" applyFont="1" applyFill="1" applyBorder="1" applyAlignment="1">
      <alignment horizontal="center" vertical="center" wrapText="1"/>
    </xf>
    <xf numFmtId="0" fontId="21" fillId="0" borderId="94" xfId="0" applyFont="1" applyBorder="1" applyAlignment="1">
      <alignment wrapText="1"/>
    </xf>
    <xf numFmtId="49" fontId="17" fillId="0" borderId="95" xfId="0" applyNumberFormat="1" applyFont="1" applyFill="1" applyBorder="1" applyAlignment="1">
      <alignment horizontal="center" vertical="center" wrapText="1"/>
    </xf>
    <xf numFmtId="4" fontId="17" fillId="0" borderId="9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0" borderId="35" xfId="0" applyFont="1" applyFill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top" wrapText="1"/>
    </xf>
    <xf numFmtId="0" fontId="18" fillId="0" borderId="35" xfId="0" applyFont="1" applyBorder="1" applyAlignment="1">
      <alignment vertical="top" wrapText="1"/>
    </xf>
    <xf numFmtId="49" fontId="18" fillId="0" borderId="0" xfId="0" applyNumberFormat="1" applyFont="1" applyAlignment="1">
      <alignment horizontal="left" vertical="center" wrapText="1"/>
    </xf>
    <xf numFmtId="0" fontId="32" fillId="0" borderId="0" xfId="5" applyFont="1"/>
    <xf numFmtId="49" fontId="18" fillId="0" borderId="0" xfId="0" applyNumberFormat="1" applyFont="1" applyAlignment="1">
      <alignment horizontal="right" vertical="center" wrapText="1"/>
    </xf>
    <xf numFmtId="0" fontId="37" fillId="0" borderId="32" xfId="0" applyFont="1" applyBorder="1" applyAlignment="1">
      <alignment vertical="center" wrapText="1"/>
    </xf>
    <xf numFmtId="0" fontId="18" fillId="0" borderId="97" xfId="0" applyFont="1" applyFill="1" applyBorder="1" applyAlignment="1">
      <alignment wrapText="1"/>
    </xf>
    <xf numFmtId="0" fontId="21" fillId="0" borderId="33" xfId="0" applyFont="1" applyFill="1" applyBorder="1"/>
    <xf numFmtId="0" fontId="21" fillId="0" borderId="36" xfId="0" applyFont="1" applyFill="1" applyBorder="1"/>
    <xf numFmtId="49" fontId="18" fillId="0" borderId="19" xfId="0" applyNumberFormat="1" applyFont="1" applyFill="1" applyBorder="1" applyAlignment="1">
      <alignment horizontal="center" vertical="center" wrapText="1"/>
    </xf>
    <xf numFmtId="0" fontId="20" fillId="10" borderId="98" xfId="0" applyFont="1" applyFill="1" applyBorder="1" applyAlignment="1">
      <alignment vertical="top" wrapText="1"/>
    </xf>
    <xf numFmtId="49" fontId="20" fillId="10" borderId="99" xfId="0" applyNumberFormat="1" applyFont="1" applyFill="1" applyBorder="1" applyAlignment="1">
      <alignment horizontal="center" vertical="center" wrapText="1"/>
    </xf>
    <xf numFmtId="49" fontId="17" fillId="10" borderId="99" xfId="0" applyNumberFormat="1" applyFont="1" applyFill="1" applyBorder="1" applyAlignment="1">
      <alignment horizontal="center" vertical="center" wrapText="1"/>
    </xf>
    <xf numFmtId="4" fontId="17" fillId="10" borderId="100" xfId="0" applyNumberFormat="1" applyFont="1" applyFill="1" applyBorder="1" applyAlignment="1">
      <alignment horizontal="center" vertical="center" wrapText="1"/>
    </xf>
    <xf numFmtId="0" fontId="20" fillId="9" borderId="101" xfId="0" applyFont="1" applyFill="1" applyBorder="1" applyAlignment="1">
      <alignment vertical="top" wrapText="1"/>
    </xf>
    <xf numFmtId="49" fontId="17" fillId="9" borderId="102" xfId="0" applyNumberFormat="1" applyFont="1" applyFill="1" applyBorder="1" applyAlignment="1">
      <alignment horizontal="center" vertical="center" wrapText="1"/>
    </xf>
    <xf numFmtId="4" fontId="17" fillId="9" borderId="103" xfId="0" applyNumberFormat="1" applyFont="1" applyFill="1" applyBorder="1" applyAlignment="1">
      <alignment horizontal="center" vertical="center" wrapText="1"/>
    </xf>
    <xf numFmtId="0" fontId="21" fillId="0" borderId="104" xfId="0" applyFont="1" applyFill="1" applyBorder="1" applyAlignment="1">
      <alignment wrapText="1"/>
    </xf>
    <xf numFmtId="0" fontId="17" fillId="9" borderId="101" xfId="0" applyFont="1" applyFill="1" applyBorder="1"/>
    <xf numFmtId="49" fontId="17" fillId="9" borderId="102" xfId="0" applyNumberFormat="1" applyFont="1" applyFill="1" applyBorder="1" applyAlignment="1">
      <alignment horizontal="center"/>
    </xf>
    <xf numFmtId="0" fontId="17" fillId="9" borderId="102" xfId="0" applyFont="1" applyFill="1" applyBorder="1" applyAlignment="1">
      <alignment horizontal="center"/>
    </xf>
    <xf numFmtId="4" fontId="17" fillId="9" borderId="103" xfId="0" applyNumberFormat="1" applyFont="1" applyFill="1" applyBorder="1" applyAlignment="1">
      <alignment horizontal="center"/>
    </xf>
    <xf numFmtId="0" fontId="16" fillId="0" borderId="43" xfId="0" applyFont="1" applyBorder="1"/>
    <xf numFmtId="0" fontId="21" fillId="0" borderId="105" xfId="0" applyFont="1" applyBorder="1"/>
    <xf numFmtId="0" fontId="18" fillId="5" borderId="80" xfId="0" applyFont="1" applyFill="1" applyBorder="1" applyAlignment="1">
      <alignment wrapText="1"/>
    </xf>
    <xf numFmtId="0" fontId="21" fillId="0" borderId="46" xfId="0" applyFont="1" applyBorder="1" applyAlignment="1">
      <alignment wrapText="1"/>
    </xf>
    <xf numFmtId="49" fontId="17" fillId="0" borderId="106" xfId="0" applyNumberFormat="1" applyFont="1" applyBorder="1" applyAlignment="1">
      <alignment wrapText="1"/>
    </xf>
    <xf numFmtId="0" fontId="21" fillId="0" borderId="107" xfId="0" applyFont="1" applyBorder="1"/>
    <xf numFmtId="49" fontId="18" fillId="0" borderId="108" xfId="0" applyNumberFormat="1" applyFont="1" applyBorder="1" applyAlignment="1">
      <alignment horizontal="center"/>
    </xf>
    <xf numFmtId="4" fontId="18" fillId="0" borderId="53" xfId="0" applyNumberFormat="1" applyFont="1" applyFill="1" applyBorder="1" applyAlignment="1">
      <alignment horizontal="center" vertical="center"/>
    </xf>
    <xf numFmtId="49" fontId="18" fillId="0" borderId="109" xfId="0" applyNumberFormat="1" applyFont="1" applyFill="1" applyBorder="1" applyAlignment="1">
      <alignment horizontal="center" vertical="center" wrapText="1"/>
    </xf>
    <xf numFmtId="4" fontId="18" fillId="0" borderId="110" xfId="0" applyNumberFormat="1" applyFont="1" applyFill="1" applyBorder="1" applyAlignment="1">
      <alignment horizontal="center" vertical="center"/>
    </xf>
    <xf numFmtId="49" fontId="17" fillId="0" borderId="28" xfId="0" applyNumberFormat="1" applyFont="1" applyFill="1" applyBorder="1" applyAlignment="1">
      <alignment horizontal="center" vertical="center" wrapText="1"/>
    </xf>
    <xf numFmtId="49" fontId="21" fillId="0" borderId="23" xfId="0" applyNumberFormat="1" applyFont="1" applyBorder="1" applyAlignment="1">
      <alignment horizontal="center" vertical="center" wrapText="1"/>
    </xf>
    <xf numFmtId="0" fontId="18" fillId="0" borderId="104" xfId="0" applyFont="1" applyBorder="1" applyAlignment="1">
      <alignment wrapText="1"/>
    </xf>
    <xf numFmtId="49" fontId="17" fillId="9" borderId="35" xfId="0" applyNumberFormat="1" applyFont="1" applyFill="1" applyBorder="1" applyAlignment="1">
      <alignment horizontal="center"/>
    </xf>
    <xf numFmtId="4" fontId="17" fillId="9" borderId="35" xfId="0" applyNumberFormat="1" applyFont="1" applyFill="1" applyBorder="1" applyAlignment="1">
      <alignment horizontal="center"/>
    </xf>
    <xf numFmtId="0" fontId="17" fillId="9" borderId="73" xfId="0" applyFont="1" applyFill="1" applyBorder="1" applyAlignment="1">
      <alignment wrapText="1"/>
    </xf>
    <xf numFmtId="49" fontId="18" fillId="9" borderId="74" xfId="0" applyNumberFormat="1" applyFont="1" applyFill="1" applyBorder="1" applyAlignment="1">
      <alignment horizontal="center" wrapText="1"/>
    </xf>
    <xf numFmtId="0" fontId="18" fillId="9" borderId="83" xfId="0" applyFont="1" applyFill="1" applyBorder="1" applyAlignment="1">
      <alignment horizontal="center" wrapText="1"/>
    </xf>
    <xf numFmtId="4" fontId="17" fillId="9" borderId="111" xfId="0" applyNumberFormat="1" applyFont="1" applyFill="1" applyBorder="1" applyAlignment="1">
      <alignment horizontal="center" wrapText="1"/>
    </xf>
    <xf numFmtId="0" fontId="20" fillId="0" borderId="112" xfId="0" applyFont="1" applyFill="1" applyBorder="1" applyAlignment="1">
      <alignment vertical="top" wrapText="1"/>
    </xf>
    <xf numFmtId="49" fontId="17" fillId="0" borderId="113" xfId="0" applyNumberFormat="1" applyFont="1" applyFill="1" applyBorder="1" applyAlignment="1">
      <alignment horizontal="center" vertical="center" wrapText="1"/>
    </xf>
    <xf numFmtId="4" fontId="17" fillId="0" borderId="113" xfId="0" applyNumberFormat="1" applyFont="1" applyFill="1" applyBorder="1" applyAlignment="1">
      <alignment horizontal="center" vertical="center"/>
    </xf>
    <xf numFmtId="4" fontId="17" fillId="0" borderId="114" xfId="0" applyNumberFormat="1" applyFont="1" applyFill="1" applyBorder="1" applyAlignment="1">
      <alignment horizontal="center" vertical="center"/>
    </xf>
    <xf numFmtId="49" fontId="17" fillId="0" borderId="31" xfId="0" applyNumberFormat="1" applyFont="1" applyBorder="1" applyAlignment="1">
      <alignment wrapText="1"/>
    </xf>
    <xf numFmtId="0" fontId="18" fillId="0" borderId="31" xfId="0" applyFont="1" applyBorder="1" applyAlignment="1">
      <alignment vertical="top" wrapText="1"/>
    </xf>
    <xf numFmtId="0" fontId="17" fillId="9" borderId="88" xfId="0" applyFont="1" applyFill="1" applyBorder="1"/>
    <xf numFmtId="49" fontId="17" fillId="9" borderId="89" xfId="0" applyNumberFormat="1" applyFont="1" applyFill="1" applyBorder="1" applyAlignment="1">
      <alignment horizontal="center"/>
    </xf>
    <xf numFmtId="0" fontId="17" fillId="9" borderId="89" xfId="0" applyFont="1" applyFill="1" applyBorder="1" applyAlignment="1">
      <alignment horizontal="center"/>
    </xf>
    <xf numFmtId="4" fontId="17" fillId="9" borderId="89" xfId="0" applyNumberFormat="1" applyFont="1" applyFill="1" applyBorder="1" applyAlignment="1">
      <alignment horizontal="center"/>
    </xf>
    <xf numFmtId="4" fontId="17" fillId="9" borderId="90" xfId="0" applyNumberFormat="1" applyFont="1" applyFill="1" applyBorder="1" applyAlignment="1">
      <alignment horizontal="center"/>
    </xf>
    <xf numFmtId="0" fontId="11" fillId="0" borderId="35" xfId="0" applyFont="1" applyBorder="1" applyAlignment="1">
      <alignment vertical="center" wrapText="1"/>
    </xf>
    <xf numFmtId="4" fontId="7" fillId="0" borderId="35" xfId="0" applyNumberFormat="1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justify" vertical="top"/>
    </xf>
    <xf numFmtId="0" fontId="8" fillId="10" borderId="115" xfId="0" applyFont="1" applyFill="1" applyBorder="1" applyAlignment="1">
      <alignment vertical="center" wrapText="1"/>
    </xf>
    <xf numFmtId="0" fontId="8" fillId="10" borderId="116" xfId="0" applyFont="1" applyFill="1" applyBorder="1" applyAlignment="1">
      <alignment vertical="center" wrapText="1"/>
    </xf>
    <xf numFmtId="4" fontId="9" fillId="10" borderId="117" xfId="0" applyNumberFormat="1" applyFont="1" applyFill="1" applyBorder="1" applyAlignment="1">
      <alignment horizontal="center" vertical="center" wrapText="1"/>
    </xf>
    <xf numFmtId="4" fontId="9" fillId="10" borderId="118" xfId="0" applyNumberFormat="1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center" vertical="center"/>
    </xf>
    <xf numFmtId="0" fontId="18" fillId="0" borderId="120" xfId="0" applyFont="1" applyBorder="1" applyAlignment="1">
      <alignment vertical="top" wrapText="1"/>
    </xf>
    <xf numFmtId="0" fontId="18" fillId="0" borderId="121" xfId="0" applyFont="1" applyBorder="1" applyAlignment="1">
      <alignment vertical="top" wrapText="1"/>
    </xf>
    <xf numFmtId="0" fontId="17" fillId="0" borderId="122" xfId="0" applyFont="1" applyBorder="1" applyAlignment="1">
      <alignment horizontal="center" vertical="center"/>
    </xf>
    <xf numFmtId="0" fontId="17" fillId="0" borderId="123" xfId="0" applyFont="1" applyBorder="1" applyAlignment="1">
      <alignment horizontal="center" vertical="center"/>
    </xf>
    <xf numFmtId="0" fontId="17" fillId="0" borderId="33" xfId="0" applyFont="1" applyBorder="1" applyAlignment="1">
      <alignment horizontal="justify" vertical="center"/>
    </xf>
    <xf numFmtId="0" fontId="20" fillId="10" borderId="124" xfId="0" applyFont="1" applyFill="1" applyBorder="1" applyAlignment="1">
      <alignment vertical="top" wrapText="1"/>
    </xf>
    <xf numFmtId="49" fontId="20" fillId="10" borderId="125" xfId="0" applyNumberFormat="1" applyFont="1" applyFill="1" applyBorder="1" applyAlignment="1">
      <alignment horizontal="center" vertical="center" wrapText="1"/>
    </xf>
    <xf numFmtId="49" fontId="18" fillId="10" borderId="126" xfId="0" applyNumberFormat="1" applyFont="1" applyFill="1" applyBorder="1" applyAlignment="1">
      <alignment horizontal="center" vertical="center" wrapText="1"/>
    </xf>
    <xf numFmtId="4" fontId="17" fillId="10" borderId="127" xfId="0" applyNumberFormat="1" applyFont="1" applyFill="1" applyBorder="1" applyAlignment="1">
      <alignment horizontal="center" vertical="center" wrapText="1"/>
    </xf>
    <xf numFmtId="0" fontId="20" fillId="0" borderId="128" xfId="0" applyFont="1" applyBorder="1" applyAlignment="1">
      <alignment vertical="top" wrapText="1"/>
    </xf>
    <xf numFmtId="49" fontId="20" fillId="0" borderId="129" xfId="0" applyNumberFormat="1" applyFont="1" applyBorder="1" applyAlignment="1">
      <alignment horizontal="center" vertical="center" wrapText="1"/>
    </xf>
    <xf numFmtId="49" fontId="17" fillId="0" borderId="130" xfId="0" applyNumberFormat="1" applyFont="1" applyBorder="1" applyAlignment="1">
      <alignment horizontal="center" vertical="center" wrapText="1"/>
    </xf>
    <xf numFmtId="4" fontId="17" fillId="0" borderId="131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justify" vertical="center"/>
    </xf>
    <xf numFmtId="0" fontId="21" fillId="0" borderId="63" xfId="0" applyFont="1" applyFill="1" applyBorder="1" applyAlignment="1">
      <alignment vertical="top" wrapText="1"/>
    </xf>
    <xf numFmtId="0" fontId="21" fillId="0" borderId="35" xfId="0" applyFont="1" applyFill="1" applyBorder="1"/>
    <xf numFmtId="49" fontId="21" fillId="0" borderId="31" xfId="0" applyNumberFormat="1" applyFont="1" applyBorder="1" applyAlignment="1">
      <alignment wrapText="1"/>
    </xf>
    <xf numFmtId="4" fontId="21" fillId="0" borderId="52" xfId="0" applyNumberFormat="1" applyFont="1" applyFill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/>
    </xf>
    <xf numFmtId="0" fontId="21" fillId="0" borderId="97" xfId="0" applyFont="1" applyBorder="1"/>
    <xf numFmtId="49" fontId="21" fillId="0" borderId="65" xfId="0" applyNumberFormat="1" applyFont="1" applyBorder="1" applyAlignment="1">
      <alignment horizontal="center"/>
    </xf>
    <xf numFmtId="4" fontId="21" fillId="0" borderId="66" xfId="0" applyNumberFormat="1" applyFont="1" applyFill="1" applyBorder="1" applyAlignment="1">
      <alignment horizontal="center" vertical="center"/>
    </xf>
    <xf numFmtId="49" fontId="21" fillId="0" borderId="67" xfId="0" applyNumberFormat="1" applyFont="1" applyBorder="1" applyAlignment="1">
      <alignment horizontal="center" vertical="center" wrapText="1"/>
    </xf>
    <xf numFmtId="49" fontId="21" fillId="0" borderId="65" xfId="0" applyNumberFormat="1" applyFont="1" applyBorder="1" applyAlignment="1">
      <alignment horizontal="center" vertical="center" wrapText="1"/>
    </xf>
    <xf numFmtId="0" fontId="18" fillId="0" borderId="68" xfId="0" applyFont="1" applyBorder="1" applyAlignment="1">
      <alignment wrapText="1"/>
    </xf>
    <xf numFmtId="49" fontId="21" fillId="0" borderId="69" xfId="0" applyNumberFormat="1" applyFont="1" applyBorder="1" applyAlignment="1">
      <alignment horizontal="center" vertical="center" wrapText="1"/>
    </xf>
    <xf numFmtId="49" fontId="21" fillId="0" borderId="70" xfId="0" applyNumberFormat="1" applyFont="1" applyBorder="1" applyAlignment="1">
      <alignment horizontal="center" vertical="center" wrapText="1"/>
    </xf>
    <xf numFmtId="0" fontId="21" fillId="0" borderId="64" xfId="0" applyFont="1" applyBorder="1" applyAlignment="1">
      <alignment wrapText="1"/>
    </xf>
    <xf numFmtId="0" fontId="20" fillId="0" borderId="63" xfId="0" applyFont="1" applyBorder="1" applyAlignment="1">
      <alignment wrapText="1"/>
    </xf>
    <xf numFmtId="49" fontId="17" fillId="0" borderId="85" xfId="0" applyNumberFormat="1" applyFont="1" applyFill="1" applyBorder="1" applyAlignment="1">
      <alignment horizontal="center" vertical="center" wrapText="1"/>
    </xf>
    <xf numFmtId="49" fontId="20" fillId="10" borderId="35" xfId="0" applyNumberFormat="1" applyFont="1" applyFill="1" applyBorder="1" applyAlignment="1">
      <alignment horizontal="center" vertical="center" wrapText="1"/>
    </xf>
    <xf numFmtId="49" fontId="18" fillId="10" borderId="35" xfId="0" applyNumberFormat="1" applyFont="1" applyFill="1" applyBorder="1" applyAlignment="1">
      <alignment horizontal="center" vertical="center" wrapText="1"/>
    </xf>
    <xf numFmtId="4" fontId="17" fillId="10" borderId="35" xfId="0" applyNumberFormat="1" applyFont="1" applyFill="1" applyBorder="1" applyAlignment="1">
      <alignment horizontal="center" vertical="center" wrapText="1"/>
    </xf>
    <xf numFmtId="49" fontId="21" fillId="0" borderId="35" xfId="0" applyNumberFormat="1" applyFont="1" applyBorder="1" applyAlignment="1">
      <alignment horizontal="center"/>
    </xf>
    <xf numFmtId="4" fontId="21" fillId="0" borderId="35" xfId="0" applyNumberFormat="1" applyFont="1" applyFill="1" applyBorder="1" applyAlignment="1">
      <alignment horizontal="center" vertical="center"/>
    </xf>
    <xf numFmtId="2" fontId="17" fillId="2" borderId="112" xfId="0" applyNumberFormat="1" applyFont="1" applyFill="1" applyBorder="1" applyAlignment="1">
      <alignment horizontal="center" vertical="center" wrapText="1"/>
    </xf>
    <xf numFmtId="2" fontId="17" fillId="2" borderId="113" xfId="0" applyNumberFormat="1" applyFont="1" applyFill="1" applyBorder="1" applyAlignment="1">
      <alignment horizontal="center" vertical="center" wrapText="1"/>
    </xf>
    <xf numFmtId="4" fontId="17" fillId="2" borderId="113" xfId="0" applyNumberFormat="1" applyFont="1" applyFill="1" applyBorder="1" applyAlignment="1">
      <alignment horizontal="center" vertical="center" wrapText="1"/>
    </xf>
    <xf numFmtId="4" fontId="17" fillId="2" borderId="114" xfId="0" applyNumberFormat="1" applyFont="1" applyFill="1" applyBorder="1" applyAlignment="1">
      <alignment horizontal="center" vertical="center" wrapText="1"/>
    </xf>
    <xf numFmtId="0" fontId="20" fillId="10" borderId="31" xfId="0" applyFont="1" applyFill="1" applyBorder="1" applyAlignment="1">
      <alignment vertical="top" wrapText="1"/>
    </xf>
    <xf numFmtId="4" fontId="17" fillId="10" borderId="37" xfId="0" applyNumberFormat="1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justify" vertical="center"/>
    </xf>
    <xf numFmtId="4" fontId="21" fillId="0" borderId="37" xfId="0" applyNumberFormat="1" applyFont="1" applyFill="1" applyBorder="1" applyAlignment="1">
      <alignment horizontal="center" vertical="center"/>
    </xf>
    <xf numFmtId="0" fontId="18" fillId="0" borderId="31" xfId="0" applyFont="1" applyBorder="1"/>
    <xf numFmtId="4" fontId="18" fillId="0" borderId="85" xfId="0" applyNumberFormat="1" applyFont="1" applyFill="1" applyBorder="1" applyAlignment="1">
      <alignment horizontal="center" vertical="center"/>
    </xf>
    <xf numFmtId="4" fontId="18" fillId="0" borderId="132" xfId="0" applyNumberFormat="1" applyFont="1" applyFill="1" applyBorder="1" applyAlignment="1">
      <alignment horizontal="center" vertical="center"/>
    </xf>
    <xf numFmtId="4" fontId="17" fillId="0" borderId="85" xfId="0" applyNumberFormat="1" applyFont="1" applyFill="1" applyBorder="1" applyAlignment="1">
      <alignment horizontal="center" vertical="center"/>
    </xf>
    <xf numFmtId="4" fontId="17" fillId="0" borderId="132" xfId="0" applyNumberFormat="1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wrapText="1"/>
    </xf>
    <xf numFmtId="0" fontId="20" fillId="0" borderId="31" xfId="0" applyFont="1" applyFill="1" applyBorder="1" applyAlignment="1">
      <alignment wrapText="1"/>
    </xf>
    <xf numFmtId="0" fontId="35" fillId="0" borderId="0" xfId="0" applyFont="1"/>
    <xf numFmtId="0" fontId="11" fillId="0" borderId="72" xfId="0" applyFont="1" applyBorder="1" applyAlignment="1">
      <alignment vertical="center" wrapText="1"/>
    </xf>
    <xf numFmtId="0" fontId="11" fillId="0" borderId="18" xfId="0" applyFont="1" applyBorder="1" applyAlignment="1">
      <alignment wrapText="1"/>
    </xf>
    <xf numFmtId="0" fontId="18" fillId="0" borderId="25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133" xfId="0" applyFont="1" applyBorder="1" applyAlignment="1">
      <alignment horizontal="center" vertical="top" wrapText="1"/>
    </xf>
    <xf numFmtId="0" fontId="18" fillId="0" borderId="134" xfId="0" applyFont="1" applyBorder="1" applyAlignment="1">
      <alignment horizontal="center" vertical="top" wrapText="1"/>
    </xf>
    <xf numFmtId="0" fontId="18" fillId="0" borderId="35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72" xfId="0" applyFont="1" applyFill="1" applyBorder="1" applyAlignment="1">
      <alignment vertical="center" wrapText="1"/>
    </xf>
    <xf numFmtId="0" fontId="8" fillId="0" borderId="72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35" xfId="0" applyFont="1" applyBorder="1" applyAlignment="1">
      <alignment wrapText="1"/>
    </xf>
    <xf numFmtId="0" fontId="8" fillId="0" borderId="0" xfId="0" applyFont="1"/>
    <xf numFmtId="0" fontId="1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35" xfId="0" applyFont="1" applyBorder="1" applyAlignment="1">
      <alignment wrapText="1"/>
    </xf>
    <xf numFmtId="0" fontId="21" fillId="0" borderId="104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/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8" fillId="0" borderId="35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horizontal="left" vertical="center" wrapText="1"/>
    </xf>
    <xf numFmtId="0" fontId="18" fillId="0" borderId="35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0">
    <cellStyle name="Обычный" xfId="0" builtinId="0"/>
    <cellStyle name="Обычный 2" xfId="1"/>
    <cellStyle name="Обычный 2 2" xfId="2"/>
    <cellStyle name="Обычный 2 2_Солнечное Приложения на 2014 год " xfId="3"/>
    <cellStyle name="Обычный 3" xfId="4"/>
    <cellStyle name="Обычный 4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13" zoomScaleNormal="80" workbookViewId="0">
      <selection sqref="A1:E50"/>
    </sheetView>
  </sheetViews>
  <sheetFormatPr defaultRowHeight="12.75"/>
  <cols>
    <col min="1" max="1" width="37" customWidth="1"/>
    <col min="2" max="2" width="58.42578125" customWidth="1"/>
    <col min="3" max="3" width="30.7109375" style="1" customWidth="1"/>
    <col min="4" max="4" width="0" hidden="1" customWidth="1"/>
    <col min="5" max="5" width="8.85546875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" t="s">
        <v>120</v>
      </c>
      <c r="C2" s="3"/>
    </row>
    <row r="3" spans="1:6" ht="18" customHeight="1">
      <c r="B3" s="5" t="s">
        <v>887</v>
      </c>
      <c r="C3" s="3"/>
    </row>
    <row r="4" spans="1:6" ht="18" customHeight="1">
      <c r="B4" s="5" t="s">
        <v>121</v>
      </c>
      <c r="C4" s="3"/>
    </row>
    <row r="5" spans="1:6" ht="17.25" customHeight="1">
      <c r="B5" s="5" t="s">
        <v>663</v>
      </c>
      <c r="C5" s="3"/>
    </row>
    <row r="6" spans="1:6" ht="17.25" customHeight="1">
      <c r="B6" s="5" t="s">
        <v>664</v>
      </c>
      <c r="C6" s="3"/>
    </row>
    <row r="7" spans="1:6" ht="17.25" customHeight="1">
      <c r="B7" s="5" t="s">
        <v>778</v>
      </c>
      <c r="C7" s="3"/>
    </row>
    <row r="8" spans="1:6" ht="18.75" customHeight="1">
      <c r="B8" s="5" t="s">
        <v>779</v>
      </c>
      <c r="C8" s="3"/>
    </row>
    <row r="9" spans="1:6" ht="21.75" customHeight="1">
      <c r="B9" s="5" t="s">
        <v>871</v>
      </c>
      <c r="C9" s="3"/>
    </row>
    <row r="10" spans="1:6" ht="18" hidden="1" customHeight="1">
      <c r="A10" s="4"/>
      <c r="B10" s="2"/>
      <c r="C10" s="2"/>
    </row>
    <row r="11" spans="1:6" ht="18" hidden="1" customHeight="1">
      <c r="A11" s="4"/>
      <c r="B11" s="5" t="s">
        <v>759</v>
      </c>
      <c r="C11" s="3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616" t="s">
        <v>777</v>
      </c>
      <c r="B14" s="616"/>
      <c r="C14" s="616"/>
    </row>
    <row r="15" spans="1:6" ht="41.25" customHeight="1">
      <c r="A15" s="616"/>
      <c r="B15" s="616"/>
      <c r="C15" s="616"/>
    </row>
    <row r="16" spans="1:6" ht="18.75">
      <c r="B16" s="6"/>
      <c r="C16" s="7" t="s">
        <v>123</v>
      </c>
    </row>
    <row r="17" spans="1:5" ht="36.75" customHeight="1">
      <c r="A17" s="8" t="s">
        <v>124</v>
      </c>
      <c r="B17" s="9" t="s">
        <v>125</v>
      </c>
      <c r="C17" s="10" t="s">
        <v>712</v>
      </c>
    </row>
    <row r="18" spans="1:5" ht="56.25" hidden="1">
      <c r="A18" s="11" t="s">
        <v>126</v>
      </c>
      <c r="B18" s="12" t="s">
        <v>127</v>
      </c>
      <c r="C18" s="13">
        <f>C19</f>
        <v>0</v>
      </c>
    </row>
    <row r="19" spans="1:5" ht="75" hidden="1">
      <c r="A19" s="11" t="s">
        <v>128</v>
      </c>
      <c r="B19" s="12" t="s">
        <v>129</v>
      </c>
      <c r="C19" s="13">
        <v>0</v>
      </c>
    </row>
    <row r="20" spans="1:5" ht="56.25" hidden="1">
      <c r="A20" s="11" t="s">
        <v>130</v>
      </c>
      <c r="B20" s="12" t="s">
        <v>131</v>
      </c>
      <c r="C20" s="13">
        <f>C21</f>
        <v>0</v>
      </c>
    </row>
    <row r="21" spans="1:5" ht="75" hidden="1">
      <c r="A21" s="11" t="s">
        <v>132</v>
      </c>
      <c r="B21" s="12" t="s">
        <v>133</v>
      </c>
      <c r="C21" s="13">
        <v>0</v>
      </c>
    </row>
    <row r="22" spans="1:5" ht="56.25" hidden="1">
      <c r="A22" s="14" t="s">
        <v>134</v>
      </c>
      <c r="B22" s="15" t="s">
        <v>135</v>
      </c>
      <c r="C22" s="16">
        <f>C23-C25</f>
        <v>0</v>
      </c>
      <c r="D22" t="e">
        <f>'Доходы 2019'!#REF!-#REF!</f>
        <v>#REF!</v>
      </c>
    </row>
    <row r="23" spans="1:5" ht="56.25" hidden="1">
      <c r="A23" s="11" t="s">
        <v>126</v>
      </c>
      <c r="B23" s="12" t="s">
        <v>127</v>
      </c>
      <c r="C23" s="13">
        <f>C24</f>
        <v>0</v>
      </c>
    </row>
    <row r="24" spans="1:5" ht="75" hidden="1">
      <c r="A24" s="11" t="s">
        <v>128</v>
      </c>
      <c r="B24" s="12" t="s">
        <v>129</v>
      </c>
      <c r="C24" s="13">
        <v>0</v>
      </c>
    </row>
    <row r="25" spans="1:5" ht="56.25" hidden="1">
      <c r="A25" s="11" t="s">
        <v>130</v>
      </c>
      <c r="B25" s="12" t="s">
        <v>131</v>
      </c>
      <c r="C25" s="13">
        <f>C26</f>
        <v>0</v>
      </c>
    </row>
    <row r="26" spans="1:5" ht="75" hidden="1">
      <c r="A26" s="11" t="s">
        <v>132</v>
      </c>
      <c r="B26" s="17" t="s">
        <v>133</v>
      </c>
      <c r="C26" s="13">
        <v>0</v>
      </c>
    </row>
    <row r="27" spans="1:5" ht="28.5" hidden="1" customHeight="1">
      <c r="A27" s="18" t="s">
        <v>136</v>
      </c>
      <c r="B27" s="19" t="s">
        <v>137</v>
      </c>
      <c r="C27" s="20">
        <f>C28-C30</f>
        <v>0</v>
      </c>
    </row>
    <row r="28" spans="1:5" ht="37.5" hidden="1">
      <c r="A28" s="21" t="s">
        <v>138</v>
      </c>
      <c r="B28" s="22" t="s">
        <v>139</v>
      </c>
      <c r="C28" s="23">
        <f>C29</f>
        <v>0</v>
      </c>
    </row>
    <row r="29" spans="1:5" ht="56.25" hidden="1">
      <c r="A29" s="21" t="s">
        <v>140</v>
      </c>
      <c r="B29" s="22" t="s">
        <v>141</v>
      </c>
      <c r="C29" s="23">
        <v>0</v>
      </c>
    </row>
    <row r="30" spans="1:5" ht="56.25" hidden="1">
      <c r="A30" s="21" t="s">
        <v>142</v>
      </c>
      <c r="B30" s="22" t="s">
        <v>143</v>
      </c>
      <c r="C30" s="24">
        <f>C31</f>
        <v>0</v>
      </c>
    </row>
    <row r="31" spans="1:5" ht="56.25" hidden="1">
      <c r="A31" s="21" t="s">
        <v>144</v>
      </c>
      <c r="B31" s="25" t="s">
        <v>145</v>
      </c>
      <c r="C31" s="26">
        <v>0</v>
      </c>
    </row>
    <row r="32" spans="1:5" ht="59.25" hidden="1" customHeight="1">
      <c r="A32" s="14" t="s">
        <v>134</v>
      </c>
      <c r="B32" s="27" t="s">
        <v>146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147</v>
      </c>
      <c r="B33" s="25" t="s">
        <v>127</v>
      </c>
      <c r="C33" s="26">
        <f>C34</f>
        <v>0</v>
      </c>
    </row>
    <row r="34" spans="1:4" ht="75.75" hidden="1" customHeight="1">
      <c r="A34" s="11" t="s">
        <v>148</v>
      </c>
      <c r="B34" s="25" t="s">
        <v>149</v>
      </c>
      <c r="C34" s="26">
        <v>0</v>
      </c>
    </row>
    <row r="35" spans="1:4" ht="58.5" hidden="1" customHeight="1">
      <c r="A35" s="11" t="s">
        <v>150</v>
      </c>
      <c r="B35" s="25" t="s">
        <v>151</v>
      </c>
      <c r="C35" s="26">
        <f>C36</f>
        <v>0</v>
      </c>
    </row>
    <row r="36" spans="1:4" ht="78" hidden="1" customHeight="1">
      <c r="A36" s="11" t="s">
        <v>152</v>
      </c>
      <c r="B36" s="25" t="s">
        <v>153</v>
      </c>
      <c r="C36" s="26">
        <v>0</v>
      </c>
    </row>
    <row r="37" spans="1:4" ht="37.5">
      <c r="A37" s="18" t="s">
        <v>154</v>
      </c>
      <c r="B37" s="30" t="s">
        <v>155</v>
      </c>
      <c r="C37" s="20">
        <f>C41-C38</f>
        <v>0</v>
      </c>
      <c r="D37" s="1"/>
    </row>
    <row r="38" spans="1:4" ht="21" customHeight="1">
      <c r="A38" s="21" t="s">
        <v>156</v>
      </c>
      <c r="B38" s="31" t="s">
        <v>157</v>
      </c>
      <c r="C38" s="26">
        <f>C39</f>
        <v>26084670</v>
      </c>
    </row>
    <row r="39" spans="1:4" ht="36" customHeight="1">
      <c r="A39" s="21" t="s">
        <v>158</v>
      </c>
      <c r="B39" s="31" t="s">
        <v>159</v>
      </c>
      <c r="C39" s="26">
        <f>C40</f>
        <v>26084670</v>
      </c>
    </row>
    <row r="40" spans="1:4" ht="40.5" customHeight="1">
      <c r="A40" s="21" t="s">
        <v>160</v>
      </c>
      <c r="B40" s="31" t="s">
        <v>614</v>
      </c>
      <c r="C40" s="26">
        <v>26084670</v>
      </c>
    </row>
    <row r="41" spans="1:4" ht="24" customHeight="1">
      <c r="A41" s="21" t="s">
        <v>161</v>
      </c>
      <c r="B41" s="31" t="s">
        <v>162</v>
      </c>
      <c r="C41" s="26">
        <f>C42</f>
        <v>26084670</v>
      </c>
    </row>
    <row r="42" spans="1:4" ht="39.75" customHeight="1">
      <c r="A42" s="21" t="s">
        <v>163</v>
      </c>
      <c r="B42" s="31" t="s">
        <v>164</v>
      </c>
      <c r="C42" s="26">
        <f>C43</f>
        <v>26084670</v>
      </c>
    </row>
    <row r="43" spans="1:4" ht="57" customHeight="1">
      <c r="A43" s="21" t="s">
        <v>165</v>
      </c>
      <c r="B43" s="32" t="s">
        <v>615</v>
      </c>
      <c r="C43" s="26">
        <v>26084670</v>
      </c>
    </row>
    <row r="44" spans="1:4" ht="37.5" hidden="1">
      <c r="A44" s="33" t="s">
        <v>166</v>
      </c>
      <c r="B44" s="34" t="s">
        <v>167</v>
      </c>
      <c r="C44" s="35">
        <v>0</v>
      </c>
    </row>
    <row r="45" spans="1:4" ht="37.5" hidden="1">
      <c r="A45" s="36" t="s">
        <v>168</v>
      </c>
      <c r="B45" s="37" t="s">
        <v>169</v>
      </c>
      <c r="C45" s="13">
        <v>0</v>
      </c>
    </row>
    <row r="46" spans="1:4" ht="37.5" hidden="1">
      <c r="A46" s="38" t="s">
        <v>170</v>
      </c>
      <c r="B46" s="39" t="s">
        <v>171</v>
      </c>
      <c r="C46" s="40">
        <f>C47</f>
        <v>0</v>
      </c>
    </row>
    <row r="47" spans="1:4" ht="75" hidden="1">
      <c r="A47" s="41" t="s">
        <v>172</v>
      </c>
      <c r="B47" s="42" t="s">
        <v>173</v>
      </c>
      <c r="C47" s="40"/>
    </row>
    <row r="48" spans="1:4" ht="48" hidden="1" customHeight="1">
      <c r="A48" s="36" t="s">
        <v>174</v>
      </c>
      <c r="B48" s="37" t="s">
        <v>175</v>
      </c>
      <c r="C48" s="35">
        <f>C49</f>
        <v>0</v>
      </c>
    </row>
    <row r="49" spans="1:3" ht="93.75" hidden="1">
      <c r="A49" s="43" t="s">
        <v>183</v>
      </c>
      <c r="B49" s="44" t="s">
        <v>184</v>
      </c>
      <c r="C49" s="45"/>
    </row>
    <row r="50" spans="1:3" ht="29.85" customHeight="1">
      <c r="A50" s="46"/>
      <c r="B50" s="47" t="s">
        <v>185</v>
      </c>
      <c r="C50" s="48">
        <f>C27+C22+C37+C44</f>
        <v>0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6"/>
  <sheetViews>
    <sheetView tabSelected="1" view="pageBreakPreview" topLeftCell="A37" zoomScaleNormal="80" workbookViewId="0">
      <selection sqref="A1:F47"/>
    </sheetView>
  </sheetViews>
  <sheetFormatPr defaultRowHeight="12.75"/>
  <cols>
    <col min="1" max="1" width="67.7109375" customWidth="1"/>
    <col min="2" max="2" width="8.85546875" style="123" customWidth="1"/>
    <col min="3" max="3" width="8" style="124" customWidth="1"/>
    <col min="4" max="4" width="21.42578125" customWidth="1"/>
    <col min="6" max="6" width="7.28515625" customWidth="1"/>
  </cols>
  <sheetData>
    <row r="1" spans="1:7" ht="16.5">
      <c r="A1" s="279"/>
      <c r="B1" s="168" t="s">
        <v>475</v>
      </c>
      <c r="C1" s="168"/>
      <c r="D1" s="168"/>
      <c r="E1" s="125"/>
      <c r="F1" s="125"/>
      <c r="G1" s="125"/>
    </row>
    <row r="2" spans="1:7" ht="16.5">
      <c r="A2" s="279"/>
      <c r="B2" s="168" t="s">
        <v>772</v>
      </c>
      <c r="C2" s="168"/>
      <c r="D2" s="168"/>
      <c r="E2" s="125"/>
      <c r="F2" s="125"/>
      <c r="G2" s="125"/>
    </row>
    <row r="3" spans="1:7" ht="16.5">
      <c r="A3" s="279"/>
      <c r="B3" s="168" t="s">
        <v>17</v>
      </c>
      <c r="C3" s="168"/>
      <c r="D3" s="168"/>
      <c r="E3" s="125"/>
      <c r="F3" s="126"/>
      <c r="G3" s="126"/>
    </row>
    <row r="4" spans="1:7" ht="16.5">
      <c r="A4" s="279"/>
      <c r="B4" s="168" t="s">
        <v>676</v>
      </c>
      <c r="C4" s="168"/>
      <c r="D4" s="168"/>
      <c r="E4" s="125"/>
      <c r="F4" s="125"/>
      <c r="G4" s="125"/>
    </row>
    <row r="5" spans="1:7" ht="16.5">
      <c r="A5" s="279"/>
      <c r="B5" s="168" t="s">
        <v>678</v>
      </c>
      <c r="C5" s="168"/>
      <c r="D5" s="168"/>
      <c r="E5" s="125"/>
      <c r="F5" s="125"/>
      <c r="G5" s="125"/>
    </row>
    <row r="6" spans="1:7" ht="16.5">
      <c r="A6" s="279"/>
      <c r="B6" s="168" t="s">
        <v>785</v>
      </c>
      <c r="C6" s="168"/>
      <c r="D6" s="168"/>
      <c r="E6" s="125"/>
      <c r="F6" s="125"/>
      <c r="G6" s="125"/>
    </row>
    <row r="7" spans="1:7" ht="16.5">
      <c r="A7" s="279"/>
      <c r="B7" s="168" t="s">
        <v>802</v>
      </c>
      <c r="C7" s="168"/>
      <c r="D7" s="168"/>
      <c r="E7" s="125"/>
      <c r="F7" s="125"/>
      <c r="G7" s="125"/>
    </row>
    <row r="8" spans="1:7" ht="16.5">
      <c r="A8" s="279"/>
      <c r="B8" s="168" t="s">
        <v>883</v>
      </c>
      <c r="C8" s="168"/>
      <c r="D8" s="168"/>
      <c r="E8" s="125"/>
      <c r="F8" s="125"/>
      <c r="G8" s="125"/>
    </row>
    <row r="9" spans="1:7" ht="18.75">
      <c r="A9" s="279"/>
      <c r="B9" s="5"/>
      <c r="C9" s="125"/>
      <c r="D9" s="125"/>
      <c r="E9" s="125"/>
      <c r="F9" s="125"/>
      <c r="G9" s="125"/>
    </row>
    <row r="10" spans="1:7" ht="18.75">
      <c r="A10" s="182"/>
      <c r="B10" s="245"/>
      <c r="C10" s="5"/>
      <c r="D10" s="5"/>
    </row>
    <row r="11" spans="1:7" ht="48" customHeight="1">
      <c r="A11" s="630" t="s">
        <v>803</v>
      </c>
      <c r="B11" s="630"/>
      <c r="C11" s="630"/>
      <c r="D11" s="630"/>
    </row>
    <row r="12" spans="1:7" ht="16.5">
      <c r="A12" s="631" t="s">
        <v>186</v>
      </c>
      <c r="B12" s="631"/>
      <c r="C12" s="631"/>
      <c r="D12" s="631"/>
    </row>
    <row r="13" spans="1:7" ht="18.75" customHeight="1" thickBot="1">
      <c r="A13" s="279"/>
      <c r="B13" s="129" t="s">
        <v>186</v>
      </c>
      <c r="C13" s="280"/>
      <c r="D13" s="131" t="s">
        <v>123</v>
      </c>
    </row>
    <row r="14" spans="1:7" ht="45" customHeight="1" thickBot="1">
      <c r="A14" s="281" t="s">
        <v>125</v>
      </c>
      <c r="B14" s="282" t="s">
        <v>20</v>
      </c>
      <c r="C14" s="282" t="s">
        <v>21</v>
      </c>
      <c r="D14" s="398" t="s">
        <v>668</v>
      </c>
    </row>
    <row r="15" spans="1:7" ht="16.5">
      <c r="A15" s="276" t="s">
        <v>24</v>
      </c>
      <c r="B15" s="277" t="s">
        <v>25</v>
      </c>
      <c r="C15" s="277"/>
      <c r="D15" s="278">
        <f>D16+D17+D18+D19+D20</f>
        <v>5660548</v>
      </c>
    </row>
    <row r="16" spans="1:7" ht="33">
      <c r="A16" s="263" t="s">
        <v>26</v>
      </c>
      <c r="B16" s="216" t="s">
        <v>25</v>
      </c>
      <c r="C16" s="239" t="s">
        <v>27</v>
      </c>
      <c r="D16" s="253">
        <f>Вед.2019!G18</f>
        <v>1126976</v>
      </c>
      <c r="E16" s="108"/>
    </row>
    <row r="17" spans="1:5" ht="49.5">
      <c r="A17" s="263" t="s">
        <v>33</v>
      </c>
      <c r="B17" s="216" t="s">
        <v>25</v>
      </c>
      <c r="C17" s="239" t="s">
        <v>34</v>
      </c>
      <c r="D17" s="270">
        <f>Вед.2019!G23</f>
        <v>427835</v>
      </c>
      <c r="E17" s="108"/>
    </row>
    <row r="18" spans="1:5" ht="49.5">
      <c r="A18" s="263" t="s">
        <v>37</v>
      </c>
      <c r="B18" s="216" t="s">
        <v>25</v>
      </c>
      <c r="C18" s="216" t="s">
        <v>38</v>
      </c>
      <c r="D18" s="253">
        <f>Вед.2019!G28</f>
        <v>3854737</v>
      </c>
      <c r="E18" s="108"/>
    </row>
    <row r="19" spans="1:5" ht="18.75">
      <c r="A19" s="261" t="s">
        <v>286</v>
      </c>
      <c r="B19" s="284" t="s">
        <v>25</v>
      </c>
      <c r="C19" s="284" t="s">
        <v>95</v>
      </c>
      <c r="D19" s="260">
        <f>Вед.2019!G36</f>
        <v>25000</v>
      </c>
      <c r="E19" s="119"/>
    </row>
    <row r="20" spans="1:5" ht="16.5">
      <c r="A20" s="263" t="s">
        <v>45</v>
      </c>
      <c r="B20" s="216" t="s">
        <v>25</v>
      </c>
      <c r="C20" s="216" t="s">
        <v>46</v>
      </c>
      <c r="D20" s="253">
        <f>Вед.2019!G41</f>
        <v>226000</v>
      </c>
      <c r="E20" s="108"/>
    </row>
    <row r="21" spans="1:5" ht="20.25" customHeight="1">
      <c r="A21" s="285" t="s">
        <v>48</v>
      </c>
      <c r="B21" s="286" t="s">
        <v>27</v>
      </c>
      <c r="C21" s="287"/>
      <c r="D21" s="288">
        <f>D22</f>
        <v>310200</v>
      </c>
    </row>
    <row r="22" spans="1:5" ht="18.75" customHeight="1">
      <c r="A22" s="289" t="s">
        <v>49</v>
      </c>
      <c r="B22" s="290" t="s">
        <v>27</v>
      </c>
      <c r="C22" s="291" t="s">
        <v>34</v>
      </c>
      <c r="D22" s="292">
        <v>310200</v>
      </c>
      <c r="E22" s="108"/>
    </row>
    <row r="23" spans="1:5" ht="33">
      <c r="A23" s="249" t="s">
        <v>51</v>
      </c>
      <c r="B23" s="229" t="s">
        <v>34</v>
      </c>
      <c r="C23" s="229"/>
      <c r="D23" s="250">
        <f>D24+D25</f>
        <v>62000</v>
      </c>
    </row>
    <row r="24" spans="1:5" ht="17.25" customHeight="1">
      <c r="A24" s="289" t="s">
        <v>52</v>
      </c>
      <c r="B24" s="290" t="s">
        <v>34</v>
      </c>
      <c r="C24" s="290" t="s">
        <v>27</v>
      </c>
      <c r="D24" s="293">
        <f>Вед.2019!G61</f>
        <v>14000</v>
      </c>
      <c r="E24" s="108"/>
    </row>
    <row r="25" spans="1:5" ht="15.75" customHeight="1">
      <c r="A25" s="343" t="s">
        <v>59</v>
      </c>
      <c r="B25" s="290" t="s">
        <v>34</v>
      </c>
      <c r="C25" s="290" t="s">
        <v>60</v>
      </c>
      <c r="D25" s="293">
        <f>Вед.2019!G71</f>
        <v>48000</v>
      </c>
      <c r="E25" s="108"/>
    </row>
    <row r="26" spans="1:5" ht="18.75" customHeight="1">
      <c r="A26" s="249" t="s">
        <v>61</v>
      </c>
      <c r="B26" s="229" t="s">
        <v>38</v>
      </c>
      <c r="C26" s="229"/>
      <c r="D26" s="259">
        <f>+D27</f>
        <v>569800</v>
      </c>
    </row>
    <row r="27" spans="1:5" ht="16.5">
      <c r="A27" s="263" t="s">
        <v>63</v>
      </c>
      <c r="B27" s="239" t="s">
        <v>38</v>
      </c>
      <c r="C27" s="236" t="s">
        <v>55</v>
      </c>
      <c r="D27" s="253">
        <f>Вед.2019!G77</f>
        <v>569800</v>
      </c>
      <c r="E27" s="108"/>
    </row>
    <row r="28" spans="1:5" ht="16.5">
      <c r="A28" s="249" t="s">
        <v>65</v>
      </c>
      <c r="B28" s="229" t="s">
        <v>66</v>
      </c>
      <c r="C28" s="229"/>
      <c r="D28" s="250">
        <f>D29+D30+D31+D32</f>
        <v>4714636</v>
      </c>
      <c r="E28" s="297"/>
    </row>
    <row r="29" spans="1:5" ht="16.5">
      <c r="A29" s="298" t="s">
        <v>67</v>
      </c>
      <c r="B29" s="299" t="s">
        <v>66</v>
      </c>
      <c r="C29" s="300" t="s">
        <v>25</v>
      </c>
      <c r="D29" s="301">
        <f>Вед.2019!G83</f>
        <v>117968</v>
      </c>
      <c r="E29" s="108"/>
    </row>
    <row r="30" spans="1:5" ht="16.5">
      <c r="A30" s="263" t="s">
        <v>68</v>
      </c>
      <c r="B30" s="216" t="s">
        <v>66</v>
      </c>
      <c r="C30" s="216" t="s">
        <v>27</v>
      </c>
      <c r="D30" s="267">
        <f>Вед.2019!G88</f>
        <v>520000</v>
      </c>
      <c r="E30" s="108"/>
    </row>
    <row r="31" spans="1:5" ht="16.5">
      <c r="A31" s="263" t="s">
        <v>71</v>
      </c>
      <c r="B31" s="239" t="s">
        <v>66</v>
      </c>
      <c r="C31" s="239" t="s">
        <v>34</v>
      </c>
      <c r="D31" s="267">
        <f>Вед.2019!G93</f>
        <v>4008668</v>
      </c>
      <c r="E31" s="108"/>
    </row>
    <row r="32" spans="1:5" ht="16.5">
      <c r="A32" s="212" t="s">
        <v>769</v>
      </c>
      <c r="B32" s="239" t="s">
        <v>66</v>
      </c>
      <c r="C32" s="239" t="s">
        <v>66</v>
      </c>
      <c r="D32" s="267">
        <f>Вед.2019!G116</f>
        <v>68000</v>
      </c>
      <c r="E32" s="108"/>
    </row>
    <row r="33" spans="1:5" ht="16.5">
      <c r="A33" s="249" t="s">
        <v>79</v>
      </c>
      <c r="B33" s="229" t="s">
        <v>80</v>
      </c>
      <c r="C33" s="229"/>
      <c r="D33" s="250">
        <f>D34+D35</f>
        <v>11419237</v>
      </c>
    </row>
    <row r="34" spans="1:5" ht="16.5">
      <c r="A34" s="289" t="s">
        <v>54</v>
      </c>
      <c r="B34" s="290" t="s">
        <v>80</v>
      </c>
      <c r="C34" s="290" t="s">
        <v>25</v>
      </c>
      <c r="D34" s="293">
        <f>Вед.2019!G122</f>
        <v>8988130</v>
      </c>
      <c r="E34" s="108"/>
    </row>
    <row r="35" spans="1:5" ht="16.5">
      <c r="A35" s="263" t="s">
        <v>86</v>
      </c>
      <c r="B35" s="239" t="s">
        <v>80</v>
      </c>
      <c r="C35" s="239" t="s">
        <v>38</v>
      </c>
      <c r="D35" s="260">
        <f>Вед.2019!G135</f>
        <v>2431107</v>
      </c>
    </row>
    <row r="36" spans="1:5" ht="16.5">
      <c r="A36" s="249" t="s">
        <v>791</v>
      </c>
      <c r="B36" s="229" t="s">
        <v>55</v>
      </c>
      <c r="C36" s="229"/>
      <c r="D36" s="259">
        <f>D37</f>
        <v>20000</v>
      </c>
    </row>
    <row r="37" spans="1:5" ht="16.5">
      <c r="A37" s="263" t="s">
        <v>792</v>
      </c>
      <c r="B37" s="239" t="s">
        <v>55</v>
      </c>
      <c r="C37" s="239" t="s">
        <v>55</v>
      </c>
      <c r="D37" s="260">
        <v>20000</v>
      </c>
    </row>
    <row r="38" spans="1:5" ht="16.5">
      <c r="A38" s="249" t="s">
        <v>87</v>
      </c>
      <c r="B38" s="229" t="s">
        <v>60</v>
      </c>
      <c r="C38" s="229"/>
      <c r="D38" s="259">
        <f>D39+D40</f>
        <v>422564</v>
      </c>
    </row>
    <row r="39" spans="1:5" ht="16.5">
      <c r="A39" s="302" t="s">
        <v>88</v>
      </c>
      <c r="B39" s="294" t="s">
        <v>60</v>
      </c>
      <c r="C39" s="296" t="s">
        <v>25</v>
      </c>
      <c r="D39" s="295">
        <f>Вед.2019!G148</f>
        <v>147564</v>
      </c>
    </row>
    <row r="40" spans="1:5" ht="16.5">
      <c r="A40" s="263" t="s">
        <v>91</v>
      </c>
      <c r="B40" s="239" t="s">
        <v>60</v>
      </c>
      <c r="C40" s="239" t="s">
        <v>34</v>
      </c>
      <c r="D40" s="260">
        <f>Вед.2019!G153</f>
        <v>275000</v>
      </c>
    </row>
    <row r="41" spans="1:5" ht="16.5">
      <c r="A41" s="304" t="s">
        <v>94</v>
      </c>
      <c r="B41" s="229" t="s">
        <v>95</v>
      </c>
      <c r="C41" s="229"/>
      <c r="D41" s="259">
        <f>D42</f>
        <v>2905685</v>
      </c>
      <c r="E41" s="303"/>
    </row>
    <row r="42" spans="1:5" ht="16.5">
      <c r="A42" s="211" t="s">
        <v>96</v>
      </c>
      <c r="B42" s="239" t="s">
        <v>95</v>
      </c>
      <c r="C42" s="216" t="s">
        <v>25</v>
      </c>
      <c r="D42" s="253">
        <f>Вед.2019!G170</f>
        <v>2905685</v>
      </c>
      <c r="E42" s="108"/>
    </row>
    <row r="43" spans="1:5" ht="18" customHeight="1" thickBot="1">
      <c r="A43" s="502" t="s">
        <v>100</v>
      </c>
      <c r="B43" s="503"/>
      <c r="C43" s="503"/>
      <c r="D43" s="504">
        <f>D15+D21+D23+D26+D28+D33+D38+D41+D36</f>
        <v>26084670</v>
      </c>
    </row>
    <row r="44" spans="1:5" ht="18.75" customHeight="1">
      <c r="A44" s="182"/>
      <c r="C44" s="123"/>
      <c r="D44" s="124"/>
      <c r="E44" s="108"/>
    </row>
    <row r="45" spans="1:5" ht="21.75" customHeight="1">
      <c r="A45" s="182"/>
      <c r="C45" s="123"/>
      <c r="D45" s="124"/>
    </row>
    <row r="46" spans="1:5" ht="18.2" customHeight="1"/>
  </sheetData>
  <sheetProtection selectLockedCells="1" selectUnlockedCells="1"/>
  <mergeCells count="2">
    <mergeCell ref="A11:D11"/>
    <mergeCell ref="A12:D12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5"/>
  <sheetViews>
    <sheetView view="pageBreakPreview" topLeftCell="A21" zoomScaleNormal="80" workbookViewId="0">
      <selection sqref="A1:G45"/>
    </sheetView>
  </sheetViews>
  <sheetFormatPr defaultRowHeight="12.75"/>
  <cols>
    <col min="1" max="1" width="67.7109375" customWidth="1"/>
    <col min="2" max="2" width="8.85546875" style="123" customWidth="1"/>
    <col min="3" max="3" width="8" style="124" customWidth="1"/>
    <col min="4" max="4" width="16.85546875" style="124" customWidth="1"/>
    <col min="5" max="5" width="21.42578125" customWidth="1"/>
    <col min="7" max="7" width="7.28515625" customWidth="1"/>
  </cols>
  <sheetData>
    <row r="1" spans="1:8" ht="16.5">
      <c r="A1" s="279"/>
      <c r="B1" s="168" t="s">
        <v>473</v>
      </c>
      <c r="C1" s="168"/>
      <c r="D1" s="168"/>
      <c r="E1" s="125"/>
      <c r="F1" s="125"/>
      <c r="G1" s="125"/>
      <c r="H1" s="125"/>
    </row>
    <row r="2" spans="1:8" ht="16.5">
      <c r="A2" s="279"/>
      <c r="B2" s="168" t="s">
        <v>881</v>
      </c>
      <c r="C2" s="168"/>
      <c r="D2" s="168"/>
      <c r="E2" s="125"/>
      <c r="F2" s="125"/>
      <c r="G2" s="125"/>
      <c r="H2" s="125"/>
    </row>
    <row r="3" spans="1:8" ht="16.5">
      <c r="A3" s="279"/>
      <c r="B3" s="168" t="s">
        <v>17</v>
      </c>
      <c r="C3" s="168"/>
      <c r="D3" s="168"/>
      <c r="E3" s="125"/>
      <c r="F3" s="126"/>
      <c r="G3" s="126"/>
      <c r="H3" s="126"/>
    </row>
    <row r="4" spans="1:8" ht="16.5">
      <c r="A4" s="279"/>
      <c r="B4" s="168" t="s">
        <v>676</v>
      </c>
      <c r="C4" s="168"/>
      <c r="D4" s="168"/>
      <c r="E4" s="125"/>
      <c r="F4" s="125"/>
      <c r="G4" s="125"/>
      <c r="H4" s="125"/>
    </row>
    <row r="5" spans="1:8" ht="16.5">
      <c r="A5" s="279"/>
      <c r="B5" s="168" t="s">
        <v>678</v>
      </c>
      <c r="C5" s="168"/>
      <c r="D5" s="168"/>
      <c r="E5" s="125"/>
      <c r="F5" s="125"/>
      <c r="G5" s="125"/>
      <c r="H5" s="125"/>
    </row>
    <row r="6" spans="1:8" ht="16.5">
      <c r="A6" s="279"/>
      <c r="B6" s="168" t="s">
        <v>785</v>
      </c>
      <c r="C6" s="168"/>
      <c r="D6" s="168"/>
      <c r="E6" s="125"/>
      <c r="F6" s="125"/>
      <c r="G6" s="125"/>
      <c r="H6" s="125"/>
    </row>
    <row r="7" spans="1:8" ht="16.5">
      <c r="A7" s="279"/>
      <c r="B7" s="168" t="s">
        <v>802</v>
      </c>
      <c r="C7" s="168"/>
      <c r="D7" s="168"/>
      <c r="E7" s="125"/>
      <c r="F7" s="125"/>
      <c r="G7" s="125"/>
      <c r="H7" s="125"/>
    </row>
    <row r="8" spans="1:8" ht="16.5">
      <c r="A8" s="279"/>
      <c r="B8" s="168" t="s">
        <v>884</v>
      </c>
      <c r="C8" s="168"/>
      <c r="D8" s="168"/>
      <c r="E8" s="125"/>
      <c r="F8" s="125"/>
      <c r="G8" s="125"/>
      <c r="H8" s="125"/>
    </row>
    <row r="9" spans="1:8" ht="18.75">
      <c r="A9" s="279"/>
      <c r="B9" s="5"/>
      <c r="C9" s="125"/>
      <c r="D9" s="125"/>
      <c r="E9" s="125"/>
      <c r="F9" s="125"/>
      <c r="G9" s="125"/>
      <c r="H9" s="125"/>
    </row>
    <row r="10" spans="1:8" ht="18.75">
      <c r="A10" s="182"/>
      <c r="B10" s="245"/>
      <c r="C10" s="5"/>
      <c r="D10" s="5"/>
      <c r="E10" s="5"/>
    </row>
    <row r="11" spans="1:8" ht="66.75" customHeight="1">
      <c r="A11" s="630" t="s">
        <v>831</v>
      </c>
      <c r="B11" s="630"/>
      <c r="C11" s="630"/>
      <c r="D11" s="630"/>
      <c r="E11" s="630"/>
      <c r="F11" s="630"/>
    </row>
    <row r="12" spans="1:8" ht="16.5">
      <c r="A12" s="631" t="s">
        <v>186</v>
      </c>
      <c r="B12" s="631"/>
      <c r="C12" s="631"/>
      <c r="D12" s="631"/>
      <c r="E12" s="631"/>
    </row>
    <row r="13" spans="1:8" ht="18.75" customHeight="1" thickBot="1">
      <c r="A13" s="279"/>
      <c r="B13" s="129" t="s">
        <v>186</v>
      </c>
      <c r="C13" s="280"/>
      <c r="D13" s="280"/>
      <c r="E13" s="131" t="s">
        <v>123</v>
      </c>
    </row>
    <row r="14" spans="1:8" ht="48" customHeight="1" thickBot="1">
      <c r="A14" s="281" t="s">
        <v>125</v>
      </c>
      <c r="B14" s="282" t="s">
        <v>20</v>
      </c>
      <c r="C14" s="282" t="s">
        <v>21</v>
      </c>
      <c r="D14" s="283" t="s">
        <v>739</v>
      </c>
      <c r="E14" s="283" t="s">
        <v>781</v>
      </c>
    </row>
    <row r="15" spans="1:8" ht="16.5">
      <c r="A15" s="276" t="s">
        <v>24</v>
      </c>
      <c r="B15" s="277" t="s">
        <v>25</v>
      </c>
      <c r="C15" s="277"/>
      <c r="D15" s="278">
        <f>D16+D17+D18+D19+D20</f>
        <v>5719249</v>
      </c>
      <c r="E15" s="278">
        <f>E16+E17+E18+E19+E20</f>
        <v>5769365</v>
      </c>
    </row>
    <row r="16" spans="1:8" ht="33">
      <c r="A16" s="263" t="s">
        <v>26</v>
      </c>
      <c r="B16" s="216" t="s">
        <v>25</v>
      </c>
      <c r="C16" s="239" t="s">
        <v>27</v>
      </c>
      <c r="D16" s="253">
        <f>'Вед.2020-2021'!G18</f>
        <v>1126976</v>
      </c>
      <c r="E16" s="253">
        <f>'Вед.2020-2021'!H18</f>
        <v>1126976</v>
      </c>
      <c r="F16" s="108"/>
    </row>
    <row r="17" spans="1:6" ht="49.5">
      <c r="A17" s="263" t="s">
        <v>33</v>
      </c>
      <c r="B17" s="216" t="s">
        <v>25</v>
      </c>
      <c r="C17" s="239" t="s">
        <v>34</v>
      </c>
      <c r="D17" s="270">
        <f>'Вед.2020-2021'!G23</f>
        <v>427835</v>
      </c>
      <c r="E17" s="270">
        <f>'Вед.2020-2021'!H23</f>
        <v>427835</v>
      </c>
      <c r="F17" s="108"/>
    </row>
    <row r="18" spans="1:6" ht="49.5">
      <c r="A18" s="263" t="s">
        <v>37</v>
      </c>
      <c r="B18" s="216" t="s">
        <v>25</v>
      </c>
      <c r="C18" s="216" t="s">
        <v>38</v>
      </c>
      <c r="D18" s="253">
        <f>'Вед.2020-2021'!G28</f>
        <v>3923738</v>
      </c>
      <c r="E18" s="253">
        <f>'Вед.2020-2021'!H28</f>
        <v>3971554</v>
      </c>
      <c r="F18" s="108"/>
    </row>
    <row r="19" spans="1:6" ht="18.75">
      <c r="A19" s="261" t="s">
        <v>286</v>
      </c>
      <c r="B19" s="284" t="s">
        <v>25</v>
      </c>
      <c r="C19" s="284" t="s">
        <v>95</v>
      </c>
      <c r="D19" s="260">
        <f>'Вед.2020-2021'!G36</f>
        <v>25000</v>
      </c>
      <c r="E19" s="260">
        <f>'Вед.2020-2021'!H36</f>
        <v>25000</v>
      </c>
      <c r="F19" s="119"/>
    </row>
    <row r="20" spans="1:6" ht="16.5">
      <c r="A20" s="263" t="s">
        <v>45</v>
      </c>
      <c r="B20" s="216" t="s">
        <v>25</v>
      </c>
      <c r="C20" s="216" t="s">
        <v>46</v>
      </c>
      <c r="D20" s="253">
        <f>'Вед.2020-2021'!G41</f>
        <v>215700</v>
      </c>
      <c r="E20" s="253">
        <f>'Вед.2020-2021'!H41</f>
        <v>218000</v>
      </c>
      <c r="F20" s="108"/>
    </row>
    <row r="21" spans="1:6" ht="20.25" customHeight="1">
      <c r="A21" s="285" t="s">
        <v>48</v>
      </c>
      <c r="B21" s="286" t="s">
        <v>27</v>
      </c>
      <c r="C21" s="287"/>
      <c r="D21" s="288">
        <f>D22</f>
        <v>310200</v>
      </c>
      <c r="E21" s="288">
        <f>E22</f>
        <v>310200</v>
      </c>
    </row>
    <row r="22" spans="1:6" ht="18" customHeight="1">
      <c r="A22" s="289" t="s">
        <v>49</v>
      </c>
      <c r="B22" s="290" t="s">
        <v>27</v>
      </c>
      <c r="C22" s="291" t="s">
        <v>34</v>
      </c>
      <c r="D22" s="292">
        <v>310200</v>
      </c>
      <c r="E22" s="292">
        <v>310200</v>
      </c>
      <c r="F22" s="108"/>
    </row>
    <row r="23" spans="1:6" ht="33">
      <c r="A23" s="249" t="s">
        <v>51</v>
      </c>
      <c r="B23" s="229" t="s">
        <v>34</v>
      </c>
      <c r="C23" s="229"/>
      <c r="D23" s="250">
        <f>D24+D25</f>
        <v>57000</v>
      </c>
      <c r="E23" s="250">
        <f>E24+E25</f>
        <v>67500</v>
      </c>
    </row>
    <row r="24" spans="1:6" ht="17.25" customHeight="1">
      <c r="A24" s="289" t="s">
        <v>52</v>
      </c>
      <c r="B24" s="290" t="s">
        <v>34</v>
      </c>
      <c r="C24" s="290" t="s">
        <v>27</v>
      </c>
      <c r="D24" s="293">
        <v>16000</v>
      </c>
      <c r="E24" s="293">
        <v>13000</v>
      </c>
      <c r="F24" s="108"/>
    </row>
    <row r="25" spans="1:6" ht="15.75" customHeight="1">
      <c r="A25" s="140" t="s">
        <v>59</v>
      </c>
      <c r="B25" s="290" t="s">
        <v>34</v>
      </c>
      <c r="C25" s="290" t="s">
        <v>60</v>
      </c>
      <c r="D25" s="293">
        <v>41000</v>
      </c>
      <c r="E25" s="293">
        <v>54500</v>
      </c>
      <c r="F25" s="108"/>
    </row>
    <row r="26" spans="1:6" ht="17.25" customHeight="1">
      <c r="A26" s="249" t="s">
        <v>61</v>
      </c>
      <c r="B26" s="229" t="s">
        <v>38</v>
      </c>
      <c r="C26" s="229"/>
      <c r="D26" s="259">
        <f>+D27</f>
        <v>1927500</v>
      </c>
      <c r="E26" s="259">
        <f>+E27</f>
        <v>1649459</v>
      </c>
    </row>
    <row r="27" spans="1:6" ht="16.5">
      <c r="A27" s="263" t="s">
        <v>63</v>
      </c>
      <c r="B27" s="239" t="s">
        <v>38</v>
      </c>
      <c r="C27" s="236" t="s">
        <v>55</v>
      </c>
      <c r="D27" s="253">
        <v>1927500</v>
      </c>
      <c r="E27" s="253">
        <v>1649459</v>
      </c>
      <c r="F27" s="108"/>
    </row>
    <row r="28" spans="1:6" ht="16.5">
      <c r="A28" s="249" t="s">
        <v>65</v>
      </c>
      <c r="B28" s="229" t="s">
        <v>66</v>
      </c>
      <c r="C28" s="229"/>
      <c r="D28" s="250">
        <f>D29+D30+D31+D32</f>
        <v>3034395</v>
      </c>
      <c r="E28" s="250">
        <f>E29+E30+E31+E32</f>
        <v>3310658</v>
      </c>
      <c r="F28" s="297"/>
    </row>
    <row r="29" spans="1:6" ht="16.5">
      <c r="A29" s="298" t="s">
        <v>67</v>
      </c>
      <c r="B29" s="299" t="s">
        <v>66</v>
      </c>
      <c r="C29" s="300" t="s">
        <v>25</v>
      </c>
      <c r="D29" s="301">
        <v>0</v>
      </c>
      <c r="E29" s="301">
        <v>0</v>
      </c>
      <c r="F29" s="108"/>
    </row>
    <row r="30" spans="1:6" ht="16.5">
      <c r="A30" s="263" t="s">
        <v>68</v>
      </c>
      <c r="B30" s="216" t="s">
        <v>66</v>
      </c>
      <c r="C30" s="216" t="s">
        <v>27</v>
      </c>
      <c r="D30" s="267">
        <f>'Вед.2020-2021'!G90</f>
        <v>830000</v>
      </c>
      <c r="E30" s="267">
        <f>'Вед.2020-2021'!H90</f>
        <v>850000</v>
      </c>
      <c r="F30" s="108"/>
    </row>
    <row r="31" spans="1:6" ht="16.5">
      <c r="A31" s="263" t="s">
        <v>71</v>
      </c>
      <c r="B31" s="239" t="s">
        <v>66</v>
      </c>
      <c r="C31" s="239" t="s">
        <v>34</v>
      </c>
      <c r="D31" s="267">
        <v>2051395</v>
      </c>
      <c r="E31" s="267">
        <v>2307658</v>
      </c>
      <c r="F31" s="108"/>
    </row>
    <row r="32" spans="1:6" ht="16.5">
      <c r="A32" s="212" t="s">
        <v>769</v>
      </c>
      <c r="B32" s="239" t="s">
        <v>66</v>
      </c>
      <c r="C32" s="468" t="s">
        <v>66</v>
      </c>
      <c r="D32" s="267">
        <v>153000</v>
      </c>
      <c r="E32" s="267">
        <v>153000</v>
      </c>
      <c r="F32" s="108"/>
    </row>
    <row r="33" spans="1:6" ht="16.5">
      <c r="A33" s="249" t="s">
        <v>79</v>
      </c>
      <c r="B33" s="229" t="s">
        <v>80</v>
      </c>
      <c r="C33" s="229"/>
      <c r="D33" s="250">
        <f>D34+D35</f>
        <v>11672783</v>
      </c>
      <c r="E33" s="250">
        <f>E34+E35</f>
        <v>11974802</v>
      </c>
    </row>
    <row r="34" spans="1:6" ht="16.5">
      <c r="A34" s="289" t="s">
        <v>54</v>
      </c>
      <c r="B34" s="290" t="s">
        <v>80</v>
      </c>
      <c r="C34" s="290" t="s">
        <v>25</v>
      </c>
      <c r="D34" s="293">
        <v>9232870</v>
      </c>
      <c r="E34" s="293">
        <v>9531569</v>
      </c>
    </row>
    <row r="35" spans="1:6" ht="16.5">
      <c r="A35" s="263" t="s">
        <v>86</v>
      </c>
      <c r="B35" s="239" t="s">
        <v>80</v>
      </c>
      <c r="C35" s="239" t="s">
        <v>38</v>
      </c>
      <c r="D35" s="260">
        <v>2439913</v>
      </c>
      <c r="E35" s="260">
        <v>2443233</v>
      </c>
    </row>
    <row r="36" spans="1:6" ht="16.5">
      <c r="A36" s="249" t="s">
        <v>791</v>
      </c>
      <c r="B36" s="229" t="s">
        <v>55</v>
      </c>
      <c r="C36" s="229"/>
      <c r="D36" s="259">
        <f>D37</f>
        <v>20000</v>
      </c>
      <c r="E36" s="259">
        <f>E37</f>
        <v>20000</v>
      </c>
    </row>
    <row r="37" spans="1:6" ht="16.5">
      <c r="A37" s="263" t="s">
        <v>832</v>
      </c>
      <c r="B37" s="239" t="s">
        <v>55</v>
      </c>
      <c r="C37" s="239" t="s">
        <v>55</v>
      </c>
      <c r="D37" s="260">
        <v>20000</v>
      </c>
      <c r="E37" s="260">
        <v>20000</v>
      </c>
    </row>
    <row r="38" spans="1:6" ht="16.5">
      <c r="A38" s="249" t="s">
        <v>87</v>
      </c>
      <c r="B38" s="229" t="s">
        <v>60</v>
      </c>
      <c r="C38" s="229"/>
      <c r="D38" s="259">
        <f>D39+D40</f>
        <v>435064</v>
      </c>
      <c r="E38" s="259">
        <f>E39+E40</f>
        <v>441564</v>
      </c>
    </row>
    <row r="39" spans="1:6" ht="16.5">
      <c r="A39" s="302" t="s">
        <v>88</v>
      </c>
      <c r="B39" s="294" t="s">
        <v>60</v>
      </c>
      <c r="C39" s="296" t="s">
        <v>25</v>
      </c>
      <c r="D39" s="295">
        <v>147564</v>
      </c>
      <c r="E39" s="295">
        <v>147564</v>
      </c>
      <c r="F39" s="303"/>
    </row>
    <row r="40" spans="1:6" ht="16.5">
      <c r="A40" s="263" t="s">
        <v>91</v>
      </c>
      <c r="B40" s="239" t="s">
        <v>60</v>
      </c>
      <c r="C40" s="239" t="s">
        <v>34</v>
      </c>
      <c r="D40" s="260">
        <f>'Вед.2020-2021'!G184</f>
        <v>287500</v>
      </c>
      <c r="E40" s="260">
        <f>'Вед.2020-2021'!H184</f>
        <v>294000</v>
      </c>
      <c r="F40" s="108"/>
    </row>
    <row r="41" spans="1:6" ht="18" customHeight="1">
      <c r="A41" s="304" t="s">
        <v>94</v>
      </c>
      <c r="B41" s="229" t="s">
        <v>95</v>
      </c>
      <c r="C41" s="229"/>
      <c r="D41" s="259">
        <f>D42</f>
        <v>2969786</v>
      </c>
      <c r="E41" s="259">
        <f>E42</f>
        <v>3024736</v>
      </c>
    </row>
    <row r="42" spans="1:6" ht="18.75" customHeight="1" thickBot="1">
      <c r="A42" s="211" t="s">
        <v>96</v>
      </c>
      <c r="B42" s="239" t="s">
        <v>95</v>
      </c>
      <c r="C42" s="216" t="s">
        <v>25</v>
      </c>
      <c r="D42" s="253">
        <v>2969786</v>
      </c>
      <c r="E42" s="253">
        <v>3024736</v>
      </c>
      <c r="F42" s="108"/>
    </row>
    <row r="43" spans="1:6" ht="21.75" customHeight="1" thickBot="1">
      <c r="A43" s="305" t="s">
        <v>100</v>
      </c>
      <c r="B43" s="306"/>
      <c r="C43" s="306"/>
      <c r="D43" s="307">
        <f>D15+D21+D23+D26+D28+D33+D38+D41+D36</f>
        <v>26145977</v>
      </c>
      <c r="E43" s="307">
        <f>E15+E21+E23+E26+E28+E33+E38+E41+E36</f>
        <v>26568284</v>
      </c>
    </row>
    <row r="44" spans="1:6" ht="18.2" customHeight="1">
      <c r="A44" s="182"/>
      <c r="C44" s="123"/>
    </row>
    <row r="45" spans="1:6" ht="16.5">
      <c r="A45" s="182"/>
      <c r="C45" s="123"/>
      <c r="D45" s="123"/>
      <c r="E45" s="124"/>
    </row>
  </sheetData>
  <sheetProtection selectLockedCells="1" selectUnlockedCells="1"/>
  <mergeCells count="2">
    <mergeCell ref="A12:E12"/>
    <mergeCell ref="A11:F11"/>
  </mergeCells>
  <phoneticPr fontId="0" type="noConversion"/>
  <pageMargins left="1.3779527559055118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S153"/>
  <sheetViews>
    <sheetView view="pageBreakPreview" zoomScaleNormal="80" workbookViewId="0">
      <selection activeCell="A92" sqref="A92:E133"/>
    </sheetView>
  </sheetViews>
  <sheetFormatPr defaultRowHeight="12.75"/>
  <cols>
    <col min="1" max="1" width="69.85546875" style="169" customWidth="1"/>
    <col min="2" max="2" width="23.5703125" style="170" customWidth="1"/>
    <col min="3" max="3" width="10.28515625" style="171" customWidth="1"/>
    <col min="4" max="4" width="19" style="172" customWidth="1"/>
    <col min="5" max="5" width="7" style="171" customWidth="1"/>
    <col min="6" max="6" width="18.140625" style="171" customWidth="1"/>
    <col min="7" max="16384" width="9.140625" style="171"/>
  </cols>
  <sheetData>
    <row r="1" spans="1:253" ht="16.5">
      <c r="A1"/>
      <c r="B1" s="3" t="s">
        <v>612</v>
      </c>
      <c r="C1" s="408"/>
      <c r="D1" s="409"/>
      <c r="E1" s="409"/>
      <c r="F1" s="12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6.5">
      <c r="A2"/>
      <c r="B2" s="3" t="s">
        <v>772</v>
      </c>
      <c r="C2" s="408"/>
      <c r="D2" s="409"/>
      <c r="E2" s="409"/>
      <c r="F2" s="125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6.5">
      <c r="A3"/>
      <c r="B3" s="3" t="s">
        <v>675</v>
      </c>
      <c r="C3" s="408"/>
      <c r="D3" s="409"/>
      <c r="E3" s="409"/>
      <c r="F3" s="125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6.5">
      <c r="A4"/>
      <c r="B4" s="3" t="s">
        <v>676</v>
      </c>
      <c r="C4" s="408"/>
      <c r="D4" s="409"/>
      <c r="E4" s="409"/>
      <c r="F4" s="125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6.5">
      <c r="A5"/>
      <c r="B5" s="3" t="s">
        <v>677</v>
      </c>
      <c r="C5" s="408"/>
      <c r="D5" s="409"/>
      <c r="E5" s="409"/>
      <c r="F5" s="12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6.5">
      <c r="A6"/>
      <c r="B6" s="3" t="s">
        <v>804</v>
      </c>
      <c r="C6" s="408"/>
      <c r="D6" s="409"/>
      <c r="E6" s="409"/>
      <c r="F6" s="125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6.5">
      <c r="A7"/>
      <c r="B7" s="3" t="s">
        <v>762</v>
      </c>
      <c r="C7" s="408"/>
      <c r="D7" s="409"/>
      <c r="E7" s="409"/>
      <c r="F7" s="125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6.5">
      <c r="A8"/>
      <c r="B8" s="3" t="s">
        <v>890</v>
      </c>
      <c r="C8" s="408"/>
      <c r="D8" s="409"/>
      <c r="E8" s="409"/>
      <c r="F8" s="12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6.5">
      <c r="A9"/>
      <c r="B9" s="125"/>
      <c r="C9" s="407"/>
      <c r="D9" s="407"/>
      <c r="E9" s="125"/>
      <c r="F9" s="125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6.5">
      <c r="A10" s="631" t="s">
        <v>470</v>
      </c>
      <c r="B10" s="631"/>
      <c r="C10" s="631"/>
      <c r="D10" s="631"/>
      <c r="E10" s="125"/>
      <c r="F10" s="125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 s="631" t="s">
        <v>551</v>
      </c>
      <c r="B11" s="631"/>
      <c r="C11" s="631"/>
      <c r="D11" s="631"/>
      <c r="E11" s="617"/>
      <c r="F11" s="12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631" t="s">
        <v>471</v>
      </c>
      <c r="B12" s="631"/>
      <c r="C12" s="631"/>
      <c r="D12" s="631"/>
      <c r="E12" s="125"/>
      <c r="F12" s="125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632" t="s">
        <v>805</v>
      </c>
      <c r="B13" s="632"/>
      <c r="C13" s="632"/>
      <c r="D13" s="632"/>
      <c r="E13" s="617"/>
      <c r="F13" s="125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/>
      <c r="B14" s="125"/>
      <c r="C14" s="407"/>
      <c r="D14" s="407"/>
      <c r="E14" s="125"/>
      <c r="F14" s="125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9.5" thickBot="1">
      <c r="A15" s="173"/>
      <c r="B15" s="174"/>
      <c r="C15" s="175"/>
      <c r="D15" s="7" t="s">
        <v>123</v>
      </c>
      <c r="E15" s="175"/>
      <c r="F15" s="119"/>
    </row>
    <row r="16" spans="1:253" ht="33.75" thickBot="1">
      <c r="A16" s="395" t="s">
        <v>125</v>
      </c>
      <c r="B16" s="396" t="s">
        <v>22</v>
      </c>
      <c r="C16" s="397" t="s">
        <v>23</v>
      </c>
      <c r="D16" s="398" t="s">
        <v>806</v>
      </c>
      <c r="E16" s="176"/>
      <c r="F16" s="176"/>
    </row>
    <row r="17" spans="1:9" ht="21" customHeight="1" thickBot="1">
      <c r="A17" s="399" t="s">
        <v>75</v>
      </c>
      <c r="B17" s="400"/>
      <c r="C17" s="401"/>
      <c r="D17" s="402">
        <f>D18+D22+D26+D32+D47+D56+D66+D70+D74+D78+D90+D103+D113+D117+D121</f>
        <v>20131922</v>
      </c>
      <c r="E17" s="127"/>
      <c r="F17" s="177"/>
    </row>
    <row r="18" spans="1:9" ht="50.25" customHeight="1">
      <c r="A18" s="340" t="s">
        <v>754</v>
      </c>
      <c r="B18" s="135" t="s">
        <v>299</v>
      </c>
      <c r="C18" s="135"/>
      <c r="D18" s="341">
        <f>D19</f>
        <v>48300</v>
      </c>
      <c r="E18" s="178"/>
      <c r="F18" s="177"/>
    </row>
    <row r="19" spans="1:9" ht="18.75" customHeight="1" thickBot="1">
      <c r="A19" s="201" t="s">
        <v>302</v>
      </c>
      <c r="B19" s="138" t="s">
        <v>300</v>
      </c>
      <c r="C19" s="138"/>
      <c r="D19" s="342">
        <f>D20</f>
        <v>48300</v>
      </c>
      <c r="E19" s="178"/>
      <c r="F19" s="177"/>
    </row>
    <row r="20" spans="1:9" ht="17.25" customHeight="1" thickBot="1">
      <c r="A20" s="343" t="s">
        <v>62</v>
      </c>
      <c r="B20" s="138" t="s">
        <v>301</v>
      </c>
      <c r="C20" s="138"/>
      <c r="D20" s="342">
        <f>D21</f>
        <v>48300</v>
      </c>
      <c r="E20" s="178"/>
      <c r="F20" s="177"/>
      <c r="I20" s="510"/>
    </row>
    <row r="21" spans="1:9" ht="36.200000000000003" customHeight="1">
      <c r="A21" s="212" t="s">
        <v>41</v>
      </c>
      <c r="B21" s="138" t="s">
        <v>301</v>
      </c>
      <c r="C21" s="138" t="s">
        <v>42</v>
      </c>
      <c r="D21" s="342">
        <v>48300</v>
      </c>
      <c r="E21" s="178"/>
      <c r="F21" s="177"/>
    </row>
    <row r="22" spans="1:9" ht="50.25" customHeight="1">
      <c r="A22" s="340" t="s">
        <v>755</v>
      </c>
      <c r="B22" s="135" t="s">
        <v>295</v>
      </c>
      <c r="C22" s="135"/>
      <c r="D22" s="341">
        <f>D23</f>
        <v>48000</v>
      </c>
      <c r="E22" s="179"/>
      <c r="F22" s="177"/>
    </row>
    <row r="23" spans="1:9" ht="37.35" customHeight="1">
      <c r="A23" s="201" t="s">
        <v>298</v>
      </c>
      <c r="B23" s="138" t="s">
        <v>296</v>
      </c>
      <c r="C23" s="138"/>
      <c r="D23" s="342">
        <f>D24</f>
        <v>48000</v>
      </c>
      <c r="E23" s="179"/>
      <c r="F23" s="177"/>
    </row>
    <row r="24" spans="1:9" ht="37.35" customHeight="1">
      <c r="A24" s="219" t="s">
        <v>476</v>
      </c>
      <c r="B24" s="138" t="s">
        <v>297</v>
      </c>
      <c r="C24" s="138"/>
      <c r="D24" s="342">
        <f>D25</f>
        <v>48000</v>
      </c>
      <c r="E24" s="179"/>
      <c r="F24" s="177"/>
    </row>
    <row r="25" spans="1:9" ht="37.35" customHeight="1">
      <c r="A25" s="212" t="s">
        <v>41</v>
      </c>
      <c r="B25" s="138" t="s">
        <v>297</v>
      </c>
      <c r="C25" s="138" t="s">
        <v>42</v>
      </c>
      <c r="D25" s="342">
        <f>Вед.2019!G75</f>
        <v>48000</v>
      </c>
      <c r="E25" s="179"/>
      <c r="F25" s="177"/>
    </row>
    <row r="26" spans="1:9" ht="48.75" customHeight="1">
      <c r="A26" s="390" t="s">
        <v>681</v>
      </c>
      <c r="B26" s="135" t="s">
        <v>322</v>
      </c>
      <c r="C26" s="135"/>
      <c r="D26" s="341">
        <f>D27</f>
        <v>60000</v>
      </c>
      <c r="E26" s="179"/>
      <c r="F26" s="177"/>
    </row>
    <row r="27" spans="1:9" ht="18.75" customHeight="1">
      <c r="A27" s="438" t="s">
        <v>546</v>
      </c>
      <c r="B27" s="138" t="s">
        <v>319</v>
      </c>
      <c r="C27" s="138"/>
      <c r="D27" s="342">
        <f>D28+D30</f>
        <v>60000</v>
      </c>
      <c r="E27" s="179"/>
      <c r="F27" s="177"/>
    </row>
    <row r="28" spans="1:9" ht="21" customHeight="1">
      <c r="A28" s="438" t="s">
        <v>547</v>
      </c>
      <c r="B28" s="138" t="s">
        <v>740</v>
      </c>
      <c r="C28" s="138"/>
      <c r="D28" s="342">
        <f>D29</f>
        <v>18000</v>
      </c>
      <c r="E28" s="179"/>
      <c r="F28" s="177"/>
    </row>
    <row r="29" spans="1:9" ht="33.75" customHeight="1">
      <c r="A29" s="204" t="s">
        <v>41</v>
      </c>
      <c r="B29" s="138" t="s">
        <v>740</v>
      </c>
      <c r="C29" s="138" t="s">
        <v>42</v>
      </c>
      <c r="D29" s="342">
        <f>Вед.2019!G52</f>
        <v>18000</v>
      </c>
      <c r="E29" s="179"/>
      <c r="F29" s="177"/>
    </row>
    <row r="30" spans="1:9" ht="18.75" customHeight="1">
      <c r="A30" s="212" t="s">
        <v>62</v>
      </c>
      <c r="B30" s="138" t="s">
        <v>719</v>
      </c>
      <c r="C30" s="138"/>
      <c r="D30" s="342">
        <f>D31</f>
        <v>42000</v>
      </c>
      <c r="E30" s="179"/>
      <c r="F30" s="177"/>
    </row>
    <row r="31" spans="1:9" ht="33.75" customHeight="1">
      <c r="A31" s="450" t="s">
        <v>41</v>
      </c>
      <c r="B31" s="149" t="s">
        <v>719</v>
      </c>
      <c r="C31" s="149" t="s">
        <v>42</v>
      </c>
      <c r="D31" s="354">
        <f>Вед.2019!G101</f>
        <v>42000</v>
      </c>
      <c r="E31" s="179"/>
      <c r="F31" s="179"/>
    </row>
    <row r="32" spans="1:9" ht="51" customHeight="1">
      <c r="A32" s="340" t="s">
        <v>684</v>
      </c>
      <c r="B32" s="146" t="s">
        <v>482</v>
      </c>
      <c r="C32" s="146"/>
      <c r="D32" s="362">
        <f>D33+D38+D41</f>
        <v>2896185</v>
      </c>
      <c r="E32" s="179"/>
      <c r="F32" s="177"/>
    </row>
    <row r="33" spans="1:6" ht="18.75" customHeight="1">
      <c r="A33" s="201" t="s">
        <v>342</v>
      </c>
      <c r="B33" s="152" t="s">
        <v>332</v>
      </c>
      <c r="C33" s="152"/>
      <c r="D33" s="363">
        <f>D34</f>
        <v>2788485</v>
      </c>
      <c r="E33" s="179"/>
      <c r="F33" s="177"/>
    </row>
    <row r="34" spans="1:6" ht="17.25" customHeight="1">
      <c r="A34" s="219" t="s">
        <v>82</v>
      </c>
      <c r="B34" s="152" t="s">
        <v>730</v>
      </c>
      <c r="C34" s="152"/>
      <c r="D34" s="363">
        <f>D35+D36+D37</f>
        <v>2788485</v>
      </c>
      <c r="E34" s="179"/>
      <c r="F34" s="177"/>
    </row>
    <row r="35" spans="1:6" ht="16.5" customHeight="1">
      <c r="A35" s="212" t="s">
        <v>83</v>
      </c>
      <c r="B35" s="152" t="s">
        <v>730</v>
      </c>
      <c r="C35" s="152" t="s">
        <v>84</v>
      </c>
      <c r="D35" s="363">
        <f>Вед.2019!G178</f>
        <v>1689536</v>
      </c>
      <c r="E35" s="179"/>
      <c r="F35" s="177"/>
    </row>
    <row r="36" spans="1:6" ht="37.5" customHeight="1">
      <c r="A36" s="212" t="s">
        <v>41</v>
      </c>
      <c r="B36" s="152" t="s">
        <v>730</v>
      </c>
      <c r="C36" s="152" t="s">
        <v>42</v>
      </c>
      <c r="D36" s="363">
        <f>Вед.2019!G179</f>
        <v>757949</v>
      </c>
      <c r="E36" s="179"/>
      <c r="F36" s="177"/>
    </row>
    <row r="37" spans="1:6" ht="16.5" customHeight="1">
      <c r="A37" s="212"/>
      <c r="B37" s="152"/>
      <c r="C37" s="227" t="s">
        <v>44</v>
      </c>
      <c r="D37" s="363">
        <f>Вед.2019!G180</f>
        <v>341000</v>
      </c>
      <c r="E37" s="179"/>
      <c r="F37" s="177"/>
    </row>
    <row r="38" spans="1:6" ht="32.25" customHeight="1">
      <c r="A38" s="206" t="s">
        <v>343</v>
      </c>
      <c r="B38" s="152" t="s">
        <v>731</v>
      </c>
      <c r="C38" s="227"/>
      <c r="D38" s="363">
        <f>D39</f>
        <v>107700</v>
      </c>
      <c r="E38" s="179"/>
      <c r="F38" s="177"/>
    </row>
    <row r="39" spans="1:6" ht="19.5" customHeight="1">
      <c r="A39" s="206" t="s">
        <v>99</v>
      </c>
      <c r="B39" s="152" t="s">
        <v>732</v>
      </c>
      <c r="C39" s="227"/>
      <c r="D39" s="363">
        <f>D40</f>
        <v>107700</v>
      </c>
      <c r="E39" s="179"/>
      <c r="F39" s="177"/>
    </row>
    <row r="40" spans="1:6" ht="36.75" customHeight="1">
      <c r="A40" s="212" t="s">
        <v>41</v>
      </c>
      <c r="B40" s="152" t="s">
        <v>732</v>
      </c>
      <c r="C40" s="227" t="s">
        <v>42</v>
      </c>
      <c r="D40" s="363">
        <f>Вед.2019!G183</f>
        <v>107700</v>
      </c>
      <c r="E40" s="179"/>
      <c r="F40" s="177"/>
    </row>
    <row r="41" spans="1:6" ht="19.5" customHeight="1">
      <c r="A41" s="206" t="s">
        <v>344</v>
      </c>
      <c r="B41" s="152" t="s">
        <v>733</v>
      </c>
      <c r="C41" s="227"/>
      <c r="D41" s="363">
        <f>D42+D44</f>
        <v>0</v>
      </c>
      <c r="E41" s="179"/>
      <c r="F41" s="177"/>
    </row>
    <row r="42" spans="1:6" ht="19.5" customHeight="1">
      <c r="A42" s="220" t="s">
        <v>98</v>
      </c>
      <c r="B42" s="152" t="s">
        <v>735</v>
      </c>
      <c r="C42" s="152"/>
      <c r="D42" s="363">
        <f>D43</f>
        <v>0</v>
      </c>
      <c r="E42" s="179"/>
      <c r="F42" s="177"/>
    </row>
    <row r="43" spans="1:6" ht="19.5" customHeight="1">
      <c r="A43" s="452" t="s">
        <v>69</v>
      </c>
      <c r="B43" s="152" t="s">
        <v>735</v>
      </c>
      <c r="C43" s="152" t="s">
        <v>70</v>
      </c>
      <c r="D43" s="363">
        <v>0</v>
      </c>
      <c r="E43" s="179"/>
      <c r="F43" s="177"/>
    </row>
    <row r="44" spans="1:6" ht="32.25" customHeight="1">
      <c r="A44" s="271" t="s">
        <v>672</v>
      </c>
      <c r="B44" s="165" t="s">
        <v>734</v>
      </c>
      <c r="C44" s="227"/>
      <c r="D44" s="451">
        <f>D45+D46</f>
        <v>0</v>
      </c>
      <c r="E44" s="179"/>
      <c r="F44" s="177"/>
    </row>
    <row r="45" spans="1:6" ht="33" customHeight="1">
      <c r="A45" s="450" t="s">
        <v>41</v>
      </c>
      <c r="B45" s="165" t="s">
        <v>734</v>
      </c>
      <c r="C45" s="227" t="s">
        <v>42</v>
      </c>
      <c r="D45" s="451">
        <v>0</v>
      </c>
      <c r="E45" s="179"/>
      <c r="F45" s="177"/>
    </row>
    <row r="46" spans="1:6" ht="19.5" customHeight="1">
      <c r="A46" s="513" t="s">
        <v>69</v>
      </c>
      <c r="B46" s="165" t="s">
        <v>734</v>
      </c>
      <c r="C46" s="227" t="s">
        <v>648</v>
      </c>
      <c r="D46" s="451">
        <v>0</v>
      </c>
      <c r="E46" s="179"/>
      <c r="F46" s="177"/>
    </row>
    <row r="47" spans="1:6" ht="49.5" customHeight="1">
      <c r="A47" s="357" t="s">
        <v>683</v>
      </c>
      <c r="B47" s="391" t="s">
        <v>338</v>
      </c>
      <c r="C47" s="391"/>
      <c r="D47" s="341">
        <f>D48+D51+D54</f>
        <v>588000</v>
      </c>
      <c r="E47" s="179"/>
      <c r="F47" s="177"/>
    </row>
    <row r="48" spans="1:6" ht="19.5" customHeight="1">
      <c r="A48" s="435" t="s">
        <v>485</v>
      </c>
      <c r="B48" s="234" t="s">
        <v>483</v>
      </c>
      <c r="C48" s="436"/>
      <c r="D48" s="342">
        <f>D49</f>
        <v>68000</v>
      </c>
      <c r="E48" s="179"/>
      <c r="F48" s="177"/>
    </row>
    <row r="49" spans="1:6" ht="19.5" customHeight="1">
      <c r="A49" s="435" t="s">
        <v>477</v>
      </c>
      <c r="B49" s="234" t="s">
        <v>721</v>
      </c>
      <c r="C49" s="436"/>
      <c r="D49" s="342">
        <f>D50</f>
        <v>68000</v>
      </c>
      <c r="E49" s="179"/>
      <c r="F49" s="177"/>
    </row>
    <row r="50" spans="1:6" ht="19.5" customHeight="1">
      <c r="A50" s="437" t="s">
        <v>478</v>
      </c>
      <c r="B50" s="234" t="s">
        <v>721</v>
      </c>
      <c r="C50" s="436" t="s">
        <v>479</v>
      </c>
      <c r="D50" s="342">
        <f>Вед.2019!G120</f>
        <v>68000</v>
      </c>
      <c r="E50" s="179"/>
      <c r="F50" s="177"/>
    </row>
    <row r="51" spans="1:6" ht="19.5" customHeight="1">
      <c r="A51" s="213" t="s">
        <v>314</v>
      </c>
      <c r="B51" s="138" t="s">
        <v>680</v>
      </c>
      <c r="C51" s="138"/>
      <c r="D51" s="342">
        <f>D52</f>
        <v>520000</v>
      </c>
      <c r="E51" s="179"/>
      <c r="F51" s="177"/>
    </row>
    <row r="52" spans="1:6" ht="19.5" customHeight="1">
      <c r="A52" s="213" t="s">
        <v>315</v>
      </c>
      <c r="B52" s="137" t="s">
        <v>717</v>
      </c>
      <c r="C52" s="137"/>
      <c r="D52" s="342">
        <f>D53</f>
        <v>520000</v>
      </c>
      <c r="E52" s="179"/>
      <c r="F52" s="177"/>
    </row>
    <row r="53" spans="1:6" ht="19.5" customHeight="1">
      <c r="A53" s="367" t="s">
        <v>69</v>
      </c>
      <c r="B53" s="369" t="s">
        <v>717</v>
      </c>
      <c r="C53" s="368" t="s">
        <v>70</v>
      </c>
      <c r="D53" s="370">
        <f>Вед.2019!G92</f>
        <v>520000</v>
      </c>
      <c r="E53" s="179"/>
      <c r="F53" s="177"/>
    </row>
    <row r="54" spans="1:6" ht="19.5" customHeight="1">
      <c r="A54" s="511" t="s">
        <v>673</v>
      </c>
      <c r="B54" s="138" t="s">
        <v>748</v>
      </c>
      <c r="C54" s="476"/>
      <c r="D54" s="444">
        <f>D55</f>
        <v>0</v>
      </c>
      <c r="E54" s="179"/>
      <c r="F54" s="177"/>
    </row>
    <row r="55" spans="1:6" ht="19.5" customHeight="1">
      <c r="A55" s="515" t="s">
        <v>674</v>
      </c>
      <c r="B55" s="149" t="s">
        <v>749</v>
      </c>
      <c r="C55" s="516" t="s">
        <v>708</v>
      </c>
      <c r="D55" s="444">
        <v>0</v>
      </c>
      <c r="E55" s="179"/>
      <c r="F55" s="177"/>
    </row>
    <row r="56" spans="1:6" ht="50.25" customHeight="1">
      <c r="A56" s="427" t="s">
        <v>752</v>
      </c>
      <c r="B56" s="428" t="s">
        <v>307</v>
      </c>
      <c r="C56" s="428"/>
      <c r="D56" s="429">
        <f>D57+D63</f>
        <v>31500</v>
      </c>
      <c r="E56" s="179"/>
      <c r="F56" s="177"/>
    </row>
    <row r="57" spans="1:6" ht="19.5" customHeight="1">
      <c r="A57" s="202" t="s">
        <v>293</v>
      </c>
      <c r="B57" s="376" t="s">
        <v>643</v>
      </c>
      <c r="C57" s="430"/>
      <c r="D57" s="431">
        <f>D58+D61</f>
        <v>22000</v>
      </c>
      <c r="E57" s="179"/>
      <c r="F57" s="177"/>
    </row>
    <row r="58" spans="1:6" ht="35.25" customHeight="1">
      <c r="A58" s="494" t="s">
        <v>53</v>
      </c>
      <c r="B58" s="138" t="s">
        <v>714</v>
      </c>
      <c r="C58" s="149"/>
      <c r="D58" s="342">
        <f>D60+D59</f>
        <v>12000</v>
      </c>
      <c r="E58" s="179"/>
      <c r="F58" s="177"/>
    </row>
    <row r="59" spans="1:6" ht="19.5" customHeight="1">
      <c r="A59" s="219" t="s">
        <v>31</v>
      </c>
      <c r="B59" s="138" t="s">
        <v>714</v>
      </c>
      <c r="C59" s="149" t="s">
        <v>32</v>
      </c>
      <c r="D59" s="342">
        <f>Вед.2019!G65</f>
        <v>7000</v>
      </c>
      <c r="E59" s="179"/>
      <c r="F59" s="177"/>
    </row>
    <row r="60" spans="1:6" ht="36" customHeight="1">
      <c r="A60" s="344" t="s">
        <v>41</v>
      </c>
      <c r="B60" s="138" t="s">
        <v>714</v>
      </c>
      <c r="C60" s="138" t="s">
        <v>42</v>
      </c>
      <c r="D60" s="342">
        <f>Вед.2019!G66</f>
        <v>5000</v>
      </c>
      <c r="E60" s="179"/>
      <c r="F60" s="177"/>
    </row>
    <row r="61" spans="1:6" ht="38.25" customHeight="1">
      <c r="A61" s="469" t="s">
        <v>671</v>
      </c>
      <c r="B61" s="138" t="s">
        <v>750</v>
      </c>
      <c r="C61" s="138"/>
      <c r="D61" s="342">
        <f>D62</f>
        <v>10000</v>
      </c>
      <c r="E61" s="179"/>
      <c r="F61" s="177"/>
    </row>
    <row r="62" spans="1:6" ht="33.75" customHeight="1">
      <c r="A62" s="217" t="s">
        <v>41</v>
      </c>
      <c r="B62" s="138" t="s">
        <v>750</v>
      </c>
      <c r="C62" s="138" t="s">
        <v>42</v>
      </c>
      <c r="D62" s="342">
        <f>Вед.2019!G115</f>
        <v>10000</v>
      </c>
      <c r="E62" s="179"/>
      <c r="F62" s="177"/>
    </row>
    <row r="63" spans="1:6" ht="19.5" customHeight="1">
      <c r="A63" s="209" t="s">
        <v>341</v>
      </c>
      <c r="B63" s="152" t="s">
        <v>728</v>
      </c>
      <c r="C63" s="152"/>
      <c r="D63" s="363">
        <f>D64</f>
        <v>9500</v>
      </c>
      <c r="E63" s="179"/>
      <c r="F63" s="177"/>
    </row>
    <row r="64" spans="1:6" ht="37.5" customHeight="1">
      <c r="A64" s="225" t="s">
        <v>97</v>
      </c>
      <c r="B64" s="138" t="s">
        <v>751</v>
      </c>
      <c r="C64" s="152"/>
      <c r="D64" s="363">
        <f>D65</f>
        <v>9500</v>
      </c>
      <c r="E64" s="179"/>
      <c r="F64" s="177"/>
    </row>
    <row r="65" spans="1:6" ht="33" customHeight="1">
      <c r="A65" s="217" t="s">
        <v>41</v>
      </c>
      <c r="B65" s="138" t="s">
        <v>751</v>
      </c>
      <c r="C65" s="152" t="s">
        <v>42</v>
      </c>
      <c r="D65" s="363">
        <f>Вед.2019!G174</f>
        <v>9500</v>
      </c>
      <c r="E65" s="179"/>
      <c r="F65" s="177"/>
    </row>
    <row r="66" spans="1:6" ht="66" customHeight="1">
      <c r="A66" s="552" t="s">
        <v>768</v>
      </c>
      <c r="B66" s="482" t="s">
        <v>303</v>
      </c>
      <c r="C66" s="482"/>
      <c r="D66" s="483">
        <f>D67</f>
        <v>569800</v>
      </c>
      <c r="E66" s="179"/>
      <c r="F66" s="177"/>
    </row>
    <row r="67" spans="1:6" ht="48.75" customHeight="1">
      <c r="A67" s="449" t="s">
        <v>306</v>
      </c>
      <c r="B67" s="376" t="s">
        <v>304</v>
      </c>
      <c r="C67" s="376"/>
      <c r="D67" s="431">
        <f>D68</f>
        <v>569800</v>
      </c>
      <c r="E67" s="179"/>
      <c r="F67" s="177"/>
    </row>
    <row r="68" spans="1:6" ht="36.75" customHeight="1">
      <c r="A68" s="212" t="s">
        <v>64</v>
      </c>
      <c r="B68" s="138" t="s">
        <v>305</v>
      </c>
      <c r="C68" s="138"/>
      <c r="D68" s="348">
        <f>D69</f>
        <v>569800</v>
      </c>
      <c r="E68" s="179"/>
      <c r="F68" s="177"/>
    </row>
    <row r="69" spans="1:6" ht="33.75" customHeight="1">
      <c r="A69" s="450" t="s">
        <v>41</v>
      </c>
      <c r="B69" s="149" t="s">
        <v>305</v>
      </c>
      <c r="C69" s="149" t="s">
        <v>42</v>
      </c>
      <c r="D69" s="517">
        <f>Вед.2019!G77</f>
        <v>569800</v>
      </c>
      <c r="E69" s="179"/>
      <c r="F69" s="177"/>
    </row>
    <row r="70" spans="1:6" ht="50.25" customHeight="1">
      <c r="A70" s="533" t="s">
        <v>757</v>
      </c>
      <c r="B70" s="520" t="s">
        <v>308</v>
      </c>
      <c r="C70" s="393"/>
      <c r="D70" s="394">
        <f>D72</f>
        <v>2000</v>
      </c>
      <c r="E70" s="179"/>
      <c r="F70" s="177"/>
    </row>
    <row r="71" spans="1:6" ht="19.5" customHeight="1">
      <c r="A71" s="257" t="s">
        <v>294</v>
      </c>
      <c r="B71" s="149" t="s">
        <v>310</v>
      </c>
      <c r="C71" s="149"/>
      <c r="D71" s="354">
        <f>D72</f>
        <v>2000</v>
      </c>
      <c r="E71" s="179"/>
      <c r="F71" s="177"/>
    </row>
    <row r="72" spans="1:6" ht="33.75" customHeight="1">
      <c r="A72" s="203" t="s">
        <v>53</v>
      </c>
      <c r="B72" s="152" t="s">
        <v>715</v>
      </c>
      <c r="C72" s="149"/>
      <c r="D72" s="354">
        <f>D73</f>
        <v>2000</v>
      </c>
      <c r="E72" s="179"/>
      <c r="F72" s="177"/>
    </row>
    <row r="73" spans="1:6" ht="33.75" customHeight="1">
      <c r="A73" s="204" t="s">
        <v>41</v>
      </c>
      <c r="B73" s="227" t="s">
        <v>715</v>
      </c>
      <c r="C73" s="149" t="s">
        <v>42</v>
      </c>
      <c r="D73" s="354">
        <f>Вед.2019!G70</f>
        <v>2000</v>
      </c>
      <c r="E73" s="179"/>
      <c r="F73" s="177"/>
    </row>
    <row r="74" spans="1:6" s="182" customFormat="1" ht="53.25" customHeight="1">
      <c r="A74" s="514" t="s">
        <v>660</v>
      </c>
      <c r="B74" s="232" t="s">
        <v>321</v>
      </c>
      <c r="C74" s="232"/>
      <c r="D74" s="252">
        <f>D75</f>
        <v>46000</v>
      </c>
      <c r="E74" s="180"/>
      <c r="F74" s="181"/>
    </row>
    <row r="75" spans="1:6" s="182" customFormat="1" ht="19.5" customHeight="1">
      <c r="A75" s="456" t="s">
        <v>661</v>
      </c>
      <c r="B75" s="518" t="s">
        <v>320</v>
      </c>
      <c r="C75" s="296"/>
      <c r="D75" s="519">
        <f>D76</f>
        <v>46000</v>
      </c>
      <c r="E75" s="180"/>
      <c r="F75" s="181"/>
    </row>
    <row r="76" spans="1:6" s="182" customFormat="1" ht="32.25" customHeight="1">
      <c r="A76" s="456" t="s">
        <v>659</v>
      </c>
      <c r="B76" s="458" t="s">
        <v>753</v>
      </c>
      <c r="C76" s="236"/>
      <c r="D76" s="454">
        <f>D77</f>
        <v>46000</v>
      </c>
      <c r="E76" s="180"/>
      <c r="F76" s="181"/>
    </row>
    <row r="77" spans="1:6" s="182" customFormat="1" ht="36.75" customHeight="1">
      <c r="A77" s="481" t="s">
        <v>657</v>
      </c>
      <c r="B77" s="459" t="s">
        <v>753</v>
      </c>
      <c r="C77" s="236" t="s">
        <v>42</v>
      </c>
      <c r="D77" s="454">
        <f>Вед.2019!G157</f>
        <v>46000</v>
      </c>
      <c r="E77" s="180"/>
      <c r="F77" s="181"/>
    </row>
    <row r="78" spans="1:6" s="182" customFormat="1" ht="52.5" customHeight="1">
      <c r="A78" s="340" t="s">
        <v>103</v>
      </c>
      <c r="B78" s="146" t="s">
        <v>328</v>
      </c>
      <c r="C78" s="153"/>
      <c r="D78" s="341">
        <f>D79+D86</f>
        <v>11419237</v>
      </c>
      <c r="E78" s="180"/>
      <c r="F78" s="181"/>
    </row>
    <row r="79" spans="1:6" s="182" customFormat="1" ht="20.25" customHeight="1">
      <c r="A79" s="218" t="s">
        <v>323</v>
      </c>
      <c r="B79" s="138" t="s">
        <v>324</v>
      </c>
      <c r="C79" s="151"/>
      <c r="D79" s="342">
        <f>D80+D84</f>
        <v>8988130</v>
      </c>
      <c r="E79" s="180"/>
      <c r="F79" s="181"/>
    </row>
    <row r="80" spans="1:6" s="182" customFormat="1" ht="36.75" customHeight="1">
      <c r="A80" s="219" t="s">
        <v>82</v>
      </c>
      <c r="B80" s="138" t="s">
        <v>325</v>
      </c>
      <c r="C80" s="151"/>
      <c r="D80" s="342">
        <f>D81+D82+D83</f>
        <v>7737282</v>
      </c>
      <c r="E80" s="180"/>
      <c r="F80" s="181"/>
    </row>
    <row r="81" spans="1:6" s="182" customFormat="1" ht="20.25" customHeight="1">
      <c r="A81" s="212" t="s">
        <v>83</v>
      </c>
      <c r="B81" s="138" t="s">
        <v>325</v>
      </c>
      <c r="C81" s="152" t="s">
        <v>84</v>
      </c>
      <c r="D81" s="342">
        <f>Вед.2019!G126</f>
        <v>5006102</v>
      </c>
      <c r="E81" s="180"/>
      <c r="F81" s="181"/>
    </row>
    <row r="82" spans="1:6" s="182" customFormat="1" ht="36.75" customHeight="1">
      <c r="A82" s="217" t="s">
        <v>41</v>
      </c>
      <c r="B82" s="138" t="s">
        <v>325</v>
      </c>
      <c r="C82" s="138" t="s">
        <v>42</v>
      </c>
      <c r="D82" s="342">
        <f>Вед.2019!G127</f>
        <v>2395180</v>
      </c>
      <c r="E82" s="180"/>
      <c r="F82" s="181"/>
    </row>
    <row r="83" spans="1:6" s="182" customFormat="1" ht="19.5" customHeight="1">
      <c r="A83" s="343" t="s">
        <v>43</v>
      </c>
      <c r="B83" s="138" t="s">
        <v>325</v>
      </c>
      <c r="C83" s="152" t="s">
        <v>44</v>
      </c>
      <c r="D83" s="363">
        <f>Вед.2019!G128</f>
        <v>336000</v>
      </c>
      <c r="E83" s="180"/>
      <c r="F83" s="181"/>
    </row>
    <row r="84" spans="1:6" s="182" customFormat="1" ht="23.25" customHeight="1">
      <c r="A84" s="220" t="s">
        <v>326</v>
      </c>
      <c r="B84" s="138" t="s">
        <v>327</v>
      </c>
      <c r="C84" s="138"/>
      <c r="D84" s="363">
        <f>D85</f>
        <v>1250848</v>
      </c>
      <c r="E84" s="180"/>
      <c r="F84" s="181"/>
    </row>
    <row r="85" spans="1:6" s="182" customFormat="1" ht="32.25" customHeight="1">
      <c r="A85" s="212" t="s">
        <v>41</v>
      </c>
      <c r="B85" s="138" t="s">
        <v>327</v>
      </c>
      <c r="C85" s="138" t="s">
        <v>42</v>
      </c>
      <c r="D85" s="363">
        <f>Вед.2019!G130</f>
        <v>1250848</v>
      </c>
      <c r="E85" s="180"/>
      <c r="F85" s="181"/>
    </row>
    <row r="86" spans="1:6" s="182" customFormat="1" ht="19.5" customHeight="1">
      <c r="A86" s="221" t="s">
        <v>329</v>
      </c>
      <c r="B86" s="138" t="s">
        <v>330</v>
      </c>
      <c r="C86" s="138"/>
      <c r="D86" s="342">
        <f>D87</f>
        <v>2431107</v>
      </c>
      <c r="E86" s="180"/>
      <c r="F86" s="181"/>
    </row>
    <row r="87" spans="1:6" s="182" customFormat="1" ht="36.75" customHeight="1">
      <c r="A87" s="219" t="s">
        <v>484</v>
      </c>
      <c r="B87" s="151" t="s">
        <v>331</v>
      </c>
      <c r="C87" s="152"/>
      <c r="D87" s="363">
        <f>D88+D89</f>
        <v>2431107</v>
      </c>
      <c r="E87" s="180"/>
      <c r="F87" s="181"/>
    </row>
    <row r="88" spans="1:6" s="182" customFormat="1" ht="32.25" customHeight="1">
      <c r="A88" s="219" t="s">
        <v>31</v>
      </c>
      <c r="B88" s="151" t="s">
        <v>331</v>
      </c>
      <c r="C88" s="152" t="s">
        <v>32</v>
      </c>
      <c r="D88" s="363">
        <f>Вед.2019!G139</f>
        <v>2169233</v>
      </c>
      <c r="E88" s="180"/>
      <c r="F88" s="181"/>
    </row>
    <row r="89" spans="1:6" s="182" customFormat="1" ht="36.75" customHeight="1">
      <c r="A89" s="212" t="s">
        <v>41</v>
      </c>
      <c r="B89" s="151" t="s">
        <v>331</v>
      </c>
      <c r="C89" s="152" t="s">
        <v>42</v>
      </c>
      <c r="D89" s="363">
        <f>Вед.2019!G140</f>
        <v>261874</v>
      </c>
      <c r="E89" s="180"/>
      <c r="F89" s="181"/>
    </row>
    <row r="90" spans="1:6" ht="53.25" customHeight="1">
      <c r="A90" s="249" t="s">
        <v>550</v>
      </c>
      <c r="B90" s="153" t="s">
        <v>312</v>
      </c>
      <c r="C90" s="146"/>
      <c r="D90" s="362">
        <f>D91+D98</f>
        <v>376564</v>
      </c>
      <c r="E90" s="179"/>
      <c r="F90" s="177"/>
    </row>
    <row r="91" spans="1:6" ht="20.25" customHeight="1">
      <c r="A91" s="615" t="s">
        <v>336</v>
      </c>
      <c r="B91" s="521" t="s">
        <v>313</v>
      </c>
      <c r="C91" s="227"/>
      <c r="D91" s="451">
        <f>D92+D94+D96</f>
        <v>184000</v>
      </c>
      <c r="E91" s="179"/>
      <c r="F91" s="177"/>
    </row>
    <row r="92" spans="1:6" ht="31.5" customHeight="1">
      <c r="A92" s="572" t="s">
        <v>337</v>
      </c>
      <c r="B92" s="574" t="s">
        <v>725</v>
      </c>
      <c r="C92" s="460"/>
      <c r="D92" s="461">
        <f>+ D93</f>
        <v>68000</v>
      </c>
      <c r="E92" s="179"/>
      <c r="F92" s="177"/>
    </row>
    <row r="93" spans="1:6" ht="31.5" customHeight="1">
      <c r="A93" s="212" t="s">
        <v>658</v>
      </c>
      <c r="B93" s="151" t="s">
        <v>725</v>
      </c>
      <c r="C93" s="152" t="s">
        <v>656</v>
      </c>
      <c r="D93" s="363">
        <v>68000</v>
      </c>
      <c r="E93" s="179"/>
      <c r="F93" s="177"/>
    </row>
    <row r="94" spans="1:6" ht="16.5" customHeight="1">
      <c r="A94" s="214" t="s">
        <v>92</v>
      </c>
      <c r="B94" s="151" t="s">
        <v>726</v>
      </c>
      <c r="C94" s="152"/>
      <c r="D94" s="363">
        <f>+D95</f>
        <v>110000</v>
      </c>
      <c r="E94" s="179"/>
      <c r="F94" s="177"/>
    </row>
    <row r="95" spans="1:6" ht="31.5" customHeight="1">
      <c r="A95" s="212" t="s">
        <v>658</v>
      </c>
      <c r="B95" s="151" t="s">
        <v>726</v>
      </c>
      <c r="C95" s="152" t="s">
        <v>656</v>
      </c>
      <c r="D95" s="363">
        <v>110000</v>
      </c>
      <c r="E95" s="179"/>
      <c r="F95" s="177"/>
    </row>
    <row r="96" spans="1:6" ht="31.5" customHeight="1">
      <c r="A96" s="217" t="s">
        <v>93</v>
      </c>
      <c r="B96" s="151" t="s">
        <v>727</v>
      </c>
      <c r="C96" s="166"/>
      <c r="D96" s="363">
        <f>+D97</f>
        <v>6000</v>
      </c>
      <c r="E96" s="179"/>
      <c r="F96" s="177"/>
    </row>
    <row r="97" spans="1:6" ht="31.5" customHeight="1">
      <c r="A97" s="212" t="s">
        <v>658</v>
      </c>
      <c r="B97" s="151" t="s">
        <v>727</v>
      </c>
      <c r="C97" s="152" t="s">
        <v>656</v>
      </c>
      <c r="D97" s="363">
        <v>6000</v>
      </c>
      <c r="E97" s="179"/>
      <c r="F97" s="177"/>
    </row>
    <row r="98" spans="1:6" ht="31.5" customHeight="1">
      <c r="A98" s="222" t="s">
        <v>334</v>
      </c>
      <c r="B98" s="151" t="s">
        <v>604</v>
      </c>
      <c r="C98" s="152"/>
      <c r="D98" s="363">
        <f>D99+D101</f>
        <v>192564</v>
      </c>
      <c r="E98" s="179"/>
      <c r="F98" s="177"/>
    </row>
    <row r="99" spans="1:6" ht="22.5" customHeight="1">
      <c r="A99" s="522" t="s">
        <v>335</v>
      </c>
      <c r="B99" s="521" t="s">
        <v>736</v>
      </c>
      <c r="C99" s="227"/>
      <c r="D99" s="451">
        <f>D100</f>
        <v>147564</v>
      </c>
      <c r="E99" s="179"/>
      <c r="F99" s="177"/>
    </row>
    <row r="100" spans="1:6" ht="20.25" customHeight="1">
      <c r="A100" s="264" t="s">
        <v>89</v>
      </c>
      <c r="B100" s="216" t="s">
        <v>736</v>
      </c>
      <c r="C100" s="239" t="s">
        <v>90</v>
      </c>
      <c r="D100" s="270">
        <v>147564</v>
      </c>
      <c r="E100" s="179"/>
      <c r="F100" s="177"/>
    </row>
    <row r="101" spans="1:6" ht="52.5" customHeight="1">
      <c r="A101" s="512" t="s">
        <v>771</v>
      </c>
      <c r="B101" s="216" t="s">
        <v>737</v>
      </c>
      <c r="C101" s="239"/>
      <c r="D101" s="270">
        <f>D102</f>
        <v>45000</v>
      </c>
      <c r="E101" s="179"/>
      <c r="F101" s="177"/>
    </row>
    <row r="102" spans="1:6" ht="20.25" customHeight="1">
      <c r="A102" s="264" t="s">
        <v>89</v>
      </c>
      <c r="B102" s="216" t="s">
        <v>737</v>
      </c>
      <c r="C102" s="239" t="s">
        <v>90</v>
      </c>
      <c r="D102" s="270">
        <v>45000</v>
      </c>
      <c r="E102" s="179"/>
      <c r="F102" s="177"/>
    </row>
    <row r="103" spans="1:6" ht="54" customHeight="1">
      <c r="A103" s="258" t="s">
        <v>72</v>
      </c>
      <c r="B103" s="232" t="s">
        <v>316</v>
      </c>
      <c r="C103" s="232"/>
      <c r="D103" s="252">
        <f>D104</f>
        <v>3908368</v>
      </c>
      <c r="E103" s="179"/>
      <c r="F103" s="177"/>
    </row>
    <row r="104" spans="1:6" ht="20.25" customHeight="1">
      <c r="A104" s="215" t="s">
        <v>205</v>
      </c>
      <c r="B104" s="497" t="s">
        <v>317</v>
      </c>
      <c r="C104" s="497"/>
      <c r="D104" s="348">
        <f>D105+D107+D111+D109</f>
        <v>3908368</v>
      </c>
      <c r="E104" s="179"/>
      <c r="F104" s="177"/>
    </row>
    <row r="105" spans="1:6" ht="34.5" customHeight="1">
      <c r="A105" s="392" t="s">
        <v>78</v>
      </c>
      <c r="B105" s="138" t="s">
        <v>318</v>
      </c>
      <c r="C105" s="138"/>
      <c r="D105" s="342">
        <f>D106</f>
        <v>615865</v>
      </c>
      <c r="E105" s="179"/>
      <c r="F105" s="177"/>
    </row>
    <row r="106" spans="1:6" ht="34.5" customHeight="1">
      <c r="A106" s="392" t="s">
        <v>41</v>
      </c>
      <c r="B106" s="138" t="s">
        <v>318</v>
      </c>
      <c r="C106" s="138" t="s">
        <v>42</v>
      </c>
      <c r="D106" s="342">
        <f>Вед.2019!G105</f>
        <v>615865</v>
      </c>
      <c r="E106" s="179"/>
      <c r="F106" s="177"/>
    </row>
    <row r="107" spans="1:6" ht="20.25" customHeight="1">
      <c r="A107" s="212" t="s">
        <v>62</v>
      </c>
      <c r="B107" s="138" t="s">
        <v>73</v>
      </c>
      <c r="C107" s="138"/>
      <c r="D107" s="342">
        <f>D108</f>
        <v>1968703</v>
      </c>
      <c r="E107" s="179"/>
      <c r="F107" s="177"/>
    </row>
    <row r="108" spans="1:6" ht="38.25" customHeight="1">
      <c r="A108" s="212" t="s">
        <v>41</v>
      </c>
      <c r="B108" s="138" t="s">
        <v>73</v>
      </c>
      <c r="C108" s="138" t="s">
        <v>42</v>
      </c>
      <c r="D108" s="342">
        <f>Вед.2019!G107</f>
        <v>1968703</v>
      </c>
      <c r="E108" s="179"/>
      <c r="F108" s="177"/>
    </row>
    <row r="109" spans="1:6" ht="19.5" customHeight="1">
      <c r="A109" s="575" t="s">
        <v>801</v>
      </c>
      <c r="B109" s="138" t="s">
        <v>800</v>
      </c>
      <c r="C109" s="138"/>
      <c r="D109" s="342">
        <f>D110</f>
        <v>1200000</v>
      </c>
      <c r="E109" s="179"/>
      <c r="F109" s="177"/>
    </row>
    <row r="110" spans="1:6" ht="38.25" customHeight="1">
      <c r="A110" s="212" t="s">
        <v>41</v>
      </c>
      <c r="B110" s="138" t="s">
        <v>800</v>
      </c>
      <c r="C110" s="138" t="s">
        <v>42</v>
      </c>
      <c r="D110" s="342">
        <v>1200000</v>
      </c>
      <c r="E110" s="179"/>
      <c r="F110" s="177"/>
    </row>
    <row r="111" spans="1:6" ht="20.25" customHeight="1">
      <c r="A111" s="439" t="s">
        <v>481</v>
      </c>
      <c r="B111" s="152" t="s">
        <v>74</v>
      </c>
      <c r="C111" s="152"/>
      <c r="D111" s="363">
        <f>D112</f>
        <v>123800</v>
      </c>
      <c r="E111" s="179"/>
      <c r="F111" s="177"/>
    </row>
    <row r="112" spans="1:6" ht="35.25" customHeight="1">
      <c r="A112" s="212" t="s">
        <v>41</v>
      </c>
      <c r="B112" s="152" t="s">
        <v>74</v>
      </c>
      <c r="C112" s="138" t="s">
        <v>42</v>
      </c>
      <c r="D112" s="342">
        <f>Вед.2019!G111</f>
        <v>123800</v>
      </c>
      <c r="E112" s="179"/>
      <c r="F112" s="177"/>
    </row>
    <row r="113" spans="1:6" ht="84.75" customHeight="1">
      <c r="A113" s="390" t="s">
        <v>758</v>
      </c>
      <c r="B113" s="156" t="s">
        <v>291</v>
      </c>
      <c r="C113" s="156"/>
      <c r="D113" s="350">
        <f>D116</f>
        <v>117968</v>
      </c>
      <c r="E113" s="179"/>
      <c r="F113" s="177"/>
    </row>
    <row r="114" spans="1:6" ht="36.75" customHeight="1">
      <c r="A114" s="207" t="s">
        <v>309</v>
      </c>
      <c r="B114" s="158" t="s">
        <v>292</v>
      </c>
      <c r="C114" s="156"/>
      <c r="D114" s="360">
        <f>D115</f>
        <v>117968</v>
      </c>
      <c r="E114" s="179"/>
      <c r="F114" s="177"/>
    </row>
    <row r="115" spans="1:6" ht="33" customHeight="1">
      <c r="A115" s="206" t="s">
        <v>311</v>
      </c>
      <c r="B115" s="158" t="s">
        <v>716</v>
      </c>
      <c r="C115" s="156"/>
      <c r="D115" s="360">
        <f>D116</f>
        <v>117968</v>
      </c>
      <c r="E115" s="179"/>
      <c r="F115" s="177"/>
    </row>
    <row r="116" spans="1:6" ht="36" customHeight="1">
      <c r="A116" s="208" t="s">
        <v>41</v>
      </c>
      <c r="B116" s="158" t="s">
        <v>716</v>
      </c>
      <c r="C116" s="158" t="s">
        <v>42</v>
      </c>
      <c r="D116" s="361">
        <f>Вед.2019!G87</f>
        <v>117968</v>
      </c>
      <c r="E116" s="179"/>
      <c r="F116" s="177"/>
    </row>
    <row r="117" spans="1:6" s="182" customFormat="1" ht="48.75" customHeight="1">
      <c r="A117" s="576" t="s">
        <v>796</v>
      </c>
      <c r="B117" s="393" t="s">
        <v>340</v>
      </c>
      <c r="C117" s="577"/>
      <c r="D117" s="252">
        <f>D118</f>
        <v>0</v>
      </c>
      <c r="E117" s="180"/>
      <c r="F117" s="181"/>
    </row>
    <row r="118" spans="1:6" s="182" customFormat="1" ht="20.25" customHeight="1">
      <c r="A118" s="450" t="s">
        <v>828</v>
      </c>
      <c r="B118" s="149" t="s">
        <v>843</v>
      </c>
      <c r="C118" s="457"/>
      <c r="D118" s="253">
        <f>D119</f>
        <v>0</v>
      </c>
      <c r="E118" s="180"/>
      <c r="F118" s="181"/>
    </row>
    <row r="119" spans="1:6" s="182" customFormat="1" ht="18.75" customHeight="1">
      <c r="A119" s="264" t="s">
        <v>829</v>
      </c>
      <c r="B119" s="138" t="s">
        <v>844</v>
      </c>
      <c r="C119" s="236"/>
      <c r="D119" s="253">
        <f>D120</f>
        <v>0</v>
      </c>
      <c r="E119" s="180"/>
      <c r="F119" s="181"/>
    </row>
    <row r="120" spans="1:6" s="182" customFormat="1" ht="31.5" customHeight="1">
      <c r="A120" s="450" t="s">
        <v>41</v>
      </c>
      <c r="B120" s="149" t="s">
        <v>682</v>
      </c>
      <c r="C120" s="457" t="s">
        <v>42</v>
      </c>
      <c r="D120" s="253">
        <v>0</v>
      </c>
      <c r="E120" s="180"/>
      <c r="F120" s="181"/>
    </row>
    <row r="121" spans="1:6" s="182" customFormat="1" ht="48" customHeight="1">
      <c r="A121" s="265" t="s">
        <v>793</v>
      </c>
      <c r="B121" s="228" t="s">
        <v>797</v>
      </c>
      <c r="C121" s="577"/>
      <c r="D121" s="252">
        <f>D122</f>
        <v>20000</v>
      </c>
      <c r="E121" s="180"/>
      <c r="F121" s="181"/>
    </row>
    <row r="122" spans="1:6" s="182" customFormat="1" ht="18.75" customHeight="1">
      <c r="A122" s="264" t="s">
        <v>794</v>
      </c>
      <c r="B122" s="216" t="s">
        <v>825</v>
      </c>
      <c r="C122" s="457"/>
      <c r="D122" s="253">
        <f>D123</f>
        <v>20000</v>
      </c>
      <c r="E122" s="180"/>
      <c r="F122" s="181"/>
    </row>
    <row r="123" spans="1:6" s="182" customFormat="1" ht="16.5" customHeight="1">
      <c r="A123" s="264" t="s">
        <v>795</v>
      </c>
      <c r="B123" s="216" t="s">
        <v>826</v>
      </c>
      <c r="C123" s="457"/>
      <c r="D123" s="253">
        <f>D124</f>
        <v>20000</v>
      </c>
      <c r="E123" s="180"/>
      <c r="F123" s="181"/>
    </row>
    <row r="124" spans="1:6" s="182" customFormat="1" ht="32.25" customHeight="1">
      <c r="A124" s="450" t="s">
        <v>41</v>
      </c>
      <c r="B124" s="216" t="s">
        <v>826</v>
      </c>
      <c r="C124" s="457" t="s">
        <v>42</v>
      </c>
      <c r="D124" s="253">
        <v>20000</v>
      </c>
      <c r="E124" s="180"/>
      <c r="F124" s="181"/>
    </row>
    <row r="125" spans="1:6" ht="18.75" customHeight="1">
      <c r="A125" s="403" t="s">
        <v>76</v>
      </c>
      <c r="B125" s="404" t="s">
        <v>279</v>
      </c>
      <c r="C125" s="405"/>
      <c r="D125" s="406">
        <f>D126+D129+D132+D141</f>
        <v>5952748</v>
      </c>
      <c r="E125" s="179"/>
      <c r="F125" s="177"/>
    </row>
    <row r="126" spans="1:6" ht="20.25" customHeight="1">
      <c r="A126" s="340" t="s">
        <v>35</v>
      </c>
      <c r="B126" s="199" t="s">
        <v>282</v>
      </c>
      <c r="C126" s="135"/>
      <c r="D126" s="341">
        <f>D127</f>
        <v>427835</v>
      </c>
      <c r="E126" s="179"/>
      <c r="F126" s="177"/>
    </row>
    <row r="127" spans="1:6" ht="36.75" customHeight="1">
      <c r="A127" s="201" t="s">
        <v>36</v>
      </c>
      <c r="B127" s="197" t="s">
        <v>283</v>
      </c>
      <c r="C127" s="138"/>
      <c r="D127" s="342">
        <f>D128</f>
        <v>427835</v>
      </c>
      <c r="E127" s="179"/>
      <c r="F127" s="177"/>
    </row>
    <row r="128" spans="1:6" ht="16.5" customHeight="1">
      <c r="A128" s="201" t="s">
        <v>31</v>
      </c>
      <c r="B128" s="197" t="s">
        <v>283</v>
      </c>
      <c r="C128" s="138" t="s">
        <v>32</v>
      </c>
      <c r="D128" s="342">
        <f>Вед.2019!G23</f>
        <v>427835</v>
      </c>
      <c r="E128" s="179"/>
      <c r="F128" s="177"/>
    </row>
    <row r="129" spans="1:6" ht="35.25" customHeight="1">
      <c r="A129" s="427" t="s">
        <v>29</v>
      </c>
      <c r="B129" s="432" t="s">
        <v>280</v>
      </c>
      <c r="C129" s="428"/>
      <c r="D129" s="429">
        <f>D130</f>
        <v>1126976</v>
      </c>
      <c r="E129" s="179"/>
      <c r="F129" s="177"/>
    </row>
    <row r="130" spans="1:6" ht="16.5" customHeight="1">
      <c r="A130" s="433" t="s">
        <v>30</v>
      </c>
      <c r="B130" s="434" t="s">
        <v>281</v>
      </c>
      <c r="C130" s="376"/>
      <c r="D130" s="431">
        <f>D131</f>
        <v>1126976</v>
      </c>
      <c r="E130" s="179"/>
      <c r="F130" s="177"/>
    </row>
    <row r="131" spans="1:6" ht="33.75" customHeight="1">
      <c r="A131" s="201" t="s">
        <v>31</v>
      </c>
      <c r="B131" s="197" t="s">
        <v>281</v>
      </c>
      <c r="C131" s="138" t="s">
        <v>32</v>
      </c>
      <c r="D131" s="342">
        <f>Вед.2019!G22</f>
        <v>1126976</v>
      </c>
      <c r="E131" s="179"/>
      <c r="F131" s="177"/>
    </row>
    <row r="132" spans="1:6" ht="32.25" customHeight="1">
      <c r="A132" s="340" t="s">
        <v>39</v>
      </c>
      <c r="B132" s="199" t="s">
        <v>284</v>
      </c>
      <c r="C132" s="135"/>
      <c r="D132" s="341">
        <f>D133+D138</f>
        <v>4164937</v>
      </c>
      <c r="E132" s="179"/>
      <c r="F132" s="177"/>
    </row>
    <row r="133" spans="1:6" ht="23.25" customHeight="1">
      <c r="A133" s="201" t="s">
        <v>40</v>
      </c>
      <c r="B133" s="197" t="s">
        <v>285</v>
      </c>
      <c r="C133" s="138"/>
      <c r="D133" s="342">
        <f>D134+D135+D136+D137</f>
        <v>3854737</v>
      </c>
      <c r="E133" s="179"/>
      <c r="F133" s="177"/>
    </row>
    <row r="134" spans="1:6" ht="19.5" customHeight="1">
      <c r="A134" s="201" t="s">
        <v>31</v>
      </c>
      <c r="B134" s="197" t="s">
        <v>285</v>
      </c>
      <c r="C134" s="138" t="s">
        <v>32</v>
      </c>
      <c r="D134" s="342">
        <f>Вед.2019!G32</f>
        <v>2676118</v>
      </c>
      <c r="E134" s="179"/>
      <c r="F134" s="177"/>
    </row>
    <row r="135" spans="1:6" ht="33" customHeight="1">
      <c r="A135" s="204" t="s">
        <v>41</v>
      </c>
      <c r="B135" s="197" t="s">
        <v>285</v>
      </c>
      <c r="C135" s="138" t="s">
        <v>42</v>
      </c>
      <c r="D135" s="342">
        <f>Вед.2019!G33</f>
        <v>1101119</v>
      </c>
      <c r="E135" s="179"/>
      <c r="F135" s="177"/>
    </row>
    <row r="136" spans="1:6" ht="23.25" customHeight="1">
      <c r="A136" s="343" t="s">
        <v>43</v>
      </c>
      <c r="B136" s="197" t="s">
        <v>285</v>
      </c>
      <c r="C136" s="138" t="s">
        <v>44</v>
      </c>
      <c r="D136" s="342">
        <f>Вед.2019!G34</f>
        <v>67500</v>
      </c>
      <c r="E136" s="179"/>
      <c r="F136" s="177"/>
    </row>
    <row r="137" spans="1:6" ht="23.25" customHeight="1">
      <c r="A137" s="496" t="s">
        <v>709</v>
      </c>
      <c r="B137" s="197" t="s">
        <v>285</v>
      </c>
      <c r="C137" s="497" t="s">
        <v>710</v>
      </c>
      <c r="D137" s="348">
        <f>Вед.2019!G35</f>
        <v>10000</v>
      </c>
      <c r="E137" s="179"/>
      <c r="F137" s="177"/>
    </row>
    <row r="138" spans="1:6" ht="39.75" customHeight="1">
      <c r="A138" s="374" t="s">
        <v>50</v>
      </c>
      <c r="B138" s="376" t="s">
        <v>870</v>
      </c>
      <c r="C138" s="377"/>
      <c r="D138" s="378">
        <f>D139+D140</f>
        <v>310200</v>
      </c>
      <c r="E138" s="179"/>
      <c r="F138" s="177"/>
    </row>
    <row r="139" spans="1:6" ht="33" customHeight="1">
      <c r="A139" s="201" t="s">
        <v>31</v>
      </c>
      <c r="B139" s="138" t="s">
        <v>870</v>
      </c>
      <c r="C139" s="138" t="s">
        <v>32</v>
      </c>
      <c r="D139" s="342">
        <v>281981.95</v>
      </c>
      <c r="E139" s="179"/>
      <c r="F139" s="177"/>
    </row>
    <row r="140" spans="1:6" ht="35.25" customHeight="1">
      <c r="A140" s="371" t="s">
        <v>41</v>
      </c>
      <c r="B140" s="373" t="s">
        <v>870</v>
      </c>
      <c r="C140" s="373" t="s">
        <v>42</v>
      </c>
      <c r="D140" s="370">
        <v>28218.05</v>
      </c>
      <c r="E140" s="179"/>
      <c r="F140" s="177"/>
    </row>
    <row r="141" spans="1:6" ht="19.5" customHeight="1">
      <c r="A141" s="340" t="s">
        <v>45</v>
      </c>
      <c r="B141" s="135" t="s">
        <v>287</v>
      </c>
      <c r="C141" s="146"/>
      <c r="D141" s="341">
        <f>D142+D144+D147</f>
        <v>233000</v>
      </c>
      <c r="E141" s="179"/>
      <c r="F141" s="177"/>
    </row>
    <row r="142" spans="1:6" ht="34.5" customHeight="1">
      <c r="A142" s="201" t="s">
        <v>56</v>
      </c>
      <c r="B142" s="138" t="s">
        <v>288</v>
      </c>
      <c r="C142" s="152"/>
      <c r="D142" s="342">
        <f>D143</f>
        <v>25000</v>
      </c>
      <c r="E142" s="179"/>
      <c r="F142" s="177"/>
    </row>
    <row r="143" spans="1:6" ht="18" customHeight="1">
      <c r="A143" s="201" t="s">
        <v>57</v>
      </c>
      <c r="B143" s="138" t="s">
        <v>288</v>
      </c>
      <c r="C143" s="152" t="s">
        <v>58</v>
      </c>
      <c r="D143" s="342">
        <f>Вед.2019!G40</f>
        <v>25000</v>
      </c>
      <c r="E143" s="179"/>
      <c r="F143" s="177"/>
    </row>
    <row r="144" spans="1:6" ht="16.5" customHeight="1">
      <c r="A144" s="201" t="s">
        <v>47</v>
      </c>
      <c r="B144" s="138" t="s">
        <v>290</v>
      </c>
      <c r="C144" s="138"/>
      <c r="D144" s="342">
        <f>D146+D145</f>
        <v>197500</v>
      </c>
      <c r="E144" s="179"/>
      <c r="F144" s="177"/>
    </row>
    <row r="145" spans="1:6" ht="16.5" customHeight="1">
      <c r="A145" s="477"/>
      <c r="B145" s="149"/>
      <c r="C145" s="149" t="s">
        <v>710</v>
      </c>
      <c r="D145" s="354">
        <f>Вед.2019!G45</f>
        <v>6000</v>
      </c>
      <c r="E145" s="179"/>
      <c r="F145" s="177"/>
    </row>
    <row r="146" spans="1:6" ht="18.75">
      <c r="A146" s="505" t="s">
        <v>43</v>
      </c>
      <c r="B146" s="149" t="s">
        <v>290</v>
      </c>
      <c r="C146" s="149" t="s">
        <v>44</v>
      </c>
      <c r="D146" s="354">
        <f>Вед.2019!G46</f>
        <v>191500</v>
      </c>
      <c r="E146" s="179"/>
      <c r="F146" s="177"/>
    </row>
    <row r="147" spans="1:6" ht="18.75">
      <c r="A147" s="254" t="s">
        <v>807</v>
      </c>
      <c r="B147" s="236" t="s">
        <v>788</v>
      </c>
      <c r="C147" s="236"/>
      <c r="D147" s="253">
        <f>D148</f>
        <v>10500</v>
      </c>
      <c r="E147" s="179"/>
      <c r="F147" s="177"/>
    </row>
    <row r="148" spans="1:6" ht="33.75">
      <c r="A148" s="371" t="s">
        <v>41</v>
      </c>
      <c r="B148" s="236" t="s">
        <v>788</v>
      </c>
      <c r="C148" s="236" t="s">
        <v>42</v>
      </c>
      <c r="D148" s="253">
        <v>10500</v>
      </c>
      <c r="E148" s="179"/>
      <c r="F148" s="177"/>
    </row>
    <row r="149" spans="1:6" ht="24.75" customHeight="1" thickBot="1">
      <c r="A149" s="506" t="s">
        <v>77</v>
      </c>
      <c r="B149" s="507"/>
      <c r="C149" s="508"/>
      <c r="D149" s="509">
        <f>D17+D125</f>
        <v>26084670</v>
      </c>
      <c r="E149" s="179"/>
      <c r="F149" s="177"/>
    </row>
    <row r="150" spans="1:6" ht="20.25" customHeight="1">
      <c r="E150" s="179"/>
      <c r="F150" s="177"/>
    </row>
    <row r="151" spans="1:6" ht="21" customHeight="1">
      <c r="E151" s="179"/>
      <c r="F151" s="177"/>
    </row>
    <row r="152" spans="1:6" ht="17.25" customHeight="1">
      <c r="E152" s="179"/>
      <c r="F152" s="177"/>
    </row>
    <row r="153" spans="1:6" ht="24.75" customHeight="1">
      <c r="E153" s="179"/>
      <c r="F153" s="177"/>
    </row>
  </sheetData>
  <sheetProtection selectLockedCells="1" selectUnlockedCells="1"/>
  <mergeCells count="4">
    <mergeCell ref="A10:D10"/>
    <mergeCell ref="A12:D12"/>
    <mergeCell ref="A11:E11"/>
    <mergeCell ref="A13:E13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T184"/>
  <sheetViews>
    <sheetView view="pageBreakPreview" topLeftCell="A169" zoomScaleNormal="80" workbookViewId="0">
      <selection sqref="A1:F184"/>
    </sheetView>
  </sheetViews>
  <sheetFormatPr defaultRowHeight="12.75"/>
  <cols>
    <col min="1" max="1" width="63.140625" style="169" customWidth="1"/>
    <col min="2" max="2" width="21.5703125" style="170" customWidth="1"/>
    <col min="3" max="3" width="9.7109375" style="171" customWidth="1"/>
    <col min="4" max="4" width="18.7109375" style="171" customWidth="1"/>
    <col min="5" max="5" width="23.7109375" style="172" customWidth="1"/>
    <col min="6" max="6" width="9.28515625" style="171" customWidth="1"/>
    <col min="7" max="7" width="18.140625" style="171" customWidth="1"/>
    <col min="8" max="16384" width="9.140625" style="171"/>
  </cols>
  <sheetData>
    <row r="1" spans="1:254" ht="16.5">
      <c r="A1"/>
      <c r="B1" s="125"/>
      <c r="C1" s="3" t="s">
        <v>707</v>
      </c>
      <c r="D1" s="408"/>
      <c r="E1" s="409"/>
      <c r="F1" s="409"/>
      <c r="G1" s="409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6.5">
      <c r="A2"/>
      <c r="B2" s="125"/>
      <c r="C2" s="3" t="s">
        <v>772</v>
      </c>
      <c r="D2" s="408"/>
      <c r="E2" s="409"/>
      <c r="F2" s="409"/>
      <c r="G2" s="409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6.5">
      <c r="A3"/>
      <c r="B3" s="125"/>
      <c r="C3" s="3" t="s">
        <v>675</v>
      </c>
      <c r="D3" s="408"/>
      <c r="E3" s="409"/>
      <c r="F3" s="409"/>
      <c r="G3" s="409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6.5">
      <c r="A4"/>
      <c r="B4" s="125"/>
      <c r="C4" s="3" t="s">
        <v>676</v>
      </c>
      <c r="D4" s="408"/>
      <c r="E4" s="409"/>
      <c r="F4" s="409"/>
      <c r="G4" s="409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6.5">
      <c r="A5"/>
      <c r="B5" s="125"/>
      <c r="C5" s="3" t="s">
        <v>677</v>
      </c>
      <c r="D5" s="408"/>
      <c r="E5" s="409"/>
      <c r="F5" s="409"/>
      <c r="G5" s="40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>
      <c r="A6"/>
      <c r="B6" s="125"/>
      <c r="C6" s="3" t="s">
        <v>804</v>
      </c>
      <c r="D6" s="408"/>
      <c r="E6" s="409"/>
      <c r="F6" s="409"/>
      <c r="G6" s="40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6.5">
      <c r="A7"/>
      <c r="B7" s="125"/>
      <c r="C7" s="3" t="s">
        <v>802</v>
      </c>
      <c r="D7" s="408"/>
      <c r="E7" s="409"/>
      <c r="F7" s="409"/>
      <c r="G7" s="409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6.5">
      <c r="A8"/>
      <c r="B8" s="125"/>
      <c r="C8" s="3" t="s">
        <v>891</v>
      </c>
      <c r="D8" s="408"/>
      <c r="E8" s="409"/>
      <c r="F8" s="409"/>
      <c r="G8" s="40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6.5">
      <c r="A9"/>
      <c r="B9" s="125"/>
      <c r="C9" s="410"/>
      <c r="D9" s="408"/>
      <c r="E9" s="409"/>
      <c r="F9" s="409"/>
      <c r="G9" s="40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6.5">
      <c r="A10"/>
      <c r="B10" s="125"/>
      <c r="C10" s="407"/>
      <c r="D10" s="407"/>
      <c r="E10" s="407"/>
      <c r="F10" s="125"/>
      <c r="G10" s="125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6.5">
      <c r="A11"/>
      <c r="B11" s="125"/>
      <c r="C11" s="407"/>
      <c r="D11" s="407"/>
      <c r="E11" s="407"/>
      <c r="F11" s="125"/>
      <c r="G11" s="125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6.5">
      <c r="A12"/>
      <c r="B12" s="125"/>
      <c r="C12" s="407"/>
      <c r="D12" s="407"/>
      <c r="E12" s="407"/>
      <c r="F12" s="125"/>
      <c r="G12" s="125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6.5">
      <c r="A13"/>
      <c r="B13" s="125"/>
      <c r="C13" s="407"/>
      <c r="D13" s="407"/>
      <c r="E13" s="407"/>
      <c r="F13" s="125"/>
      <c r="G13" s="125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6.5">
      <c r="A14" s="631" t="s">
        <v>470</v>
      </c>
      <c r="B14" s="631"/>
      <c r="C14" s="631"/>
      <c r="D14" s="631"/>
      <c r="E14" s="631"/>
      <c r="F14" s="631"/>
      <c r="G14" s="125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6.5">
      <c r="A15" s="631" t="s">
        <v>552</v>
      </c>
      <c r="B15" s="631"/>
      <c r="C15" s="631"/>
      <c r="D15" s="631"/>
      <c r="E15" s="631"/>
      <c r="F15" s="631"/>
      <c r="G15" s="12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6.5">
      <c r="A16" s="631" t="s">
        <v>471</v>
      </c>
      <c r="B16" s="631"/>
      <c r="C16" s="631"/>
      <c r="D16" s="631"/>
      <c r="E16" s="631"/>
      <c r="F16" s="631"/>
      <c r="G16" s="125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6.5">
      <c r="A17" s="632" t="s">
        <v>472</v>
      </c>
      <c r="B17" s="632"/>
      <c r="C17" s="632"/>
      <c r="D17" s="632"/>
      <c r="E17" s="632"/>
      <c r="F17" s="632"/>
      <c r="G17" s="125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6.5">
      <c r="A18" s="633" t="s">
        <v>833</v>
      </c>
      <c r="B18" s="633"/>
      <c r="C18" s="633"/>
      <c r="D18" s="633"/>
      <c r="E18" s="633"/>
      <c r="F18" s="633"/>
      <c r="G18" s="125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6.5">
      <c r="A19"/>
      <c r="B19" s="125"/>
      <c r="C19" s="407"/>
      <c r="D19" s="407"/>
      <c r="E19" s="407"/>
      <c r="F19" s="125"/>
      <c r="G19" s="125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9.5" thickBot="1">
      <c r="A20" s="173"/>
      <c r="B20" s="174"/>
      <c r="C20" s="175"/>
      <c r="D20" s="175"/>
      <c r="E20" s="7" t="s">
        <v>123</v>
      </c>
      <c r="F20" s="175"/>
      <c r="G20" s="119"/>
    </row>
    <row r="21" spans="1:254" ht="33.75" thickBot="1">
      <c r="A21" s="395" t="s">
        <v>125</v>
      </c>
      <c r="B21" s="396" t="s">
        <v>22</v>
      </c>
      <c r="C21" s="455" t="s">
        <v>23</v>
      </c>
      <c r="D21" s="453" t="s">
        <v>739</v>
      </c>
      <c r="E21" s="453" t="s">
        <v>781</v>
      </c>
      <c r="F21" s="176"/>
      <c r="G21" s="176"/>
    </row>
    <row r="22" spans="1:254" ht="21" customHeight="1" thickBot="1">
      <c r="A22" s="525" t="s">
        <v>75</v>
      </c>
      <c r="B22" s="526"/>
      <c r="C22" s="527"/>
      <c r="D22" s="528">
        <f>D23+D27++D31+D37+D49+D56+D66+D70+D74+D78+D90+D103+D113+D117</f>
        <v>20134528</v>
      </c>
      <c r="E22" s="528">
        <f>E23+E27++E31+E37+E49+E56+E66+E70+E74+E78+E90+E103+E113+E117</f>
        <v>6053195</v>
      </c>
      <c r="F22" s="127"/>
      <c r="G22" s="177"/>
    </row>
    <row r="23" spans="1:254" ht="54.75" customHeight="1">
      <c r="A23" s="529" t="s">
        <v>754</v>
      </c>
      <c r="B23" s="530" t="s">
        <v>299</v>
      </c>
      <c r="C23" s="530"/>
      <c r="D23" s="531">
        <f t="shared" ref="D23:E25" si="0">D24</f>
        <v>64400</v>
      </c>
      <c r="E23" s="532">
        <f t="shared" si="0"/>
        <v>80500</v>
      </c>
      <c r="F23" s="178"/>
      <c r="G23" s="177"/>
    </row>
    <row r="24" spans="1:254" ht="18.75" customHeight="1">
      <c r="A24" s="202" t="s">
        <v>302</v>
      </c>
      <c r="B24" s="236" t="s">
        <v>300</v>
      </c>
      <c r="C24" s="236"/>
      <c r="D24" s="237">
        <f t="shared" si="0"/>
        <v>64400</v>
      </c>
      <c r="E24" s="253">
        <f t="shared" si="0"/>
        <v>80500</v>
      </c>
      <c r="F24" s="178"/>
      <c r="G24" s="177"/>
    </row>
    <row r="25" spans="1:254" ht="17.25" customHeight="1">
      <c r="A25" s="255" t="s">
        <v>62</v>
      </c>
      <c r="B25" s="236" t="s">
        <v>301</v>
      </c>
      <c r="C25" s="236"/>
      <c r="D25" s="237">
        <f t="shared" si="0"/>
        <v>64400</v>
      </c>
      <c r="E25" s="253">
        <f t="shared" si="0"/>
        <v>80500</v>
      </c>
      <c r="F25" s="178"/>
      <c r="G25" s="448"/>
    </row>
    <row r="26" spans="1:254" ht="36.200000000000003" customHeight="1">
      <c r="A26" s="264" t="s">
        <v>41</v>
      </c>
      <c r="B26" s="236" t="s">
        <v>301</v>
      </c>
      <c r="C26" s="236" t="s">
        <v>42</v>
      </c>
      <c r="D26" s="237">
        <v>64400</v>
      </c>
      <c r="E26" s="253">
        <v>80500</v>
      </c>
      <c r="F26" s="178"/>
      <c r="G26" s="177"/>
    </row>
    <row r="27" spans="1:254" ht="70.5" customHeight="1">
      <c r="A27" s="251" t="s">
        <v>755</v>
      </c>
      <c r="B27" s="232" t="s">
        <v>295</v>
      </c>
      <c r="C27" s="232"/>
      <c r="D27" s="233">
        <f t="shared" ref="D27:E29" si="1">D28</f>
        <v>41000</v>
      </c>
      <c r="E27" s="252">
        <f t="shared" si="1"/>
        <v>54500</v>
      </c>
      <c r="F27" s="179"/>
      <c r="G27" s="177"/>
    </row>
    <row r="28" spans="1:254" ht="37.35" customHeight="1">
      <c r="A28" s="202" t="s">
        <v>298</v>
      </c>
      <c r="B28" s="236" t="s">
        <v>296</v>
      </c>
      <c r="C28" s="236"/>
      <c r="D28" s="237">
        <f t="shared" si="1"/>
        <v>41000</v>
      </c>
      <c r="E28" s="253">
        <f t="shared" si="1"/>
        <v>54500</v>
      </c>
      <c r="F28" s="179"/>
      <c r="G28" s="177"/>
    </row>
    <row r="29" spans="1:254" ht="37.35" customHeight="1">
      <c r="A29" s="263" t="s">
        <v>476</v>
      </c>
      <c r="B29" s="236" t="s">
        <v>297</v>
      </c>
      <c r="C29" s="236"/>
      <c r="D29" s="237">
        <f t="shared" si="1"/>
        <v>41000</v>
      </c>
      <c r="E29" s="253">
        <f t="shared" si="1"/>
        <v>54500</v>
      </c>
      <c r="F29" s="179"/>
      <c r="G29" s="177"/>
    </row>
    <row r="30" spans="1:254" ht="37.35" customHeight="1">
      <c r="A30" s="264" t="s">
        <v>41</v>
      </c>
      <c r="B30" s="236" t="s">
        <v>297</v>
      </c>
      <c r="C30" s="236" t="s">
        <v>42</v>
      </c>
      <c r="D30" s="237">
        <v>41000</v>
      </c>
      <c r="E30" s="253">
        <v>54500</v>
      </c>
      <c r="F30" s="179"/>
      <c r="G30" s="177"/>
    </row>
    <row r="31" spans="1:254" ht="50.25" customHeight="1">
      <c r="A31" s="533" t="s">
        <v>681</v>
      </c>
      <c r="B31" s="232" t="s">
        <v>322</v>
      </c>
      <c r="C31" s="232"/>
      <c r="D31" s="233">
        <f>D32</f>
        <v>61000</v>
      </c>
      <c r="E31" s="252">
        <f>E32</f>
        <v>109000</v>
      </c>
      <c r="F31" s="179"/>
      <c r="G31" s="177"/>
    </row>
    <row r="32" spans="1:254" ht="18.75" customHeight="1">
      <c r="A32" s="438" t="s">
        <v>546</v>
      </c>
      <c r="B32" s="236" t="s">
        <v>319</v>
      </c>
      <c r="C32" s="236"/>
      <c r="D32" s="237">
        <f>D33+D35</f>
        <v>61000</v>
      </c>
      <c r="E32" s="253">
        <f>E33+E35</f>
        <v>109000</v>
      </c>
      <c r="F32" s="179"/>
      <c r="G32" s="177"/>
    </row>
    <row r="33" spans="1:7" ht="18" customHeight="1">
      <c r="A33" s="438" t="s">
        <v>547</v>
      </c>
      <c r="B33" s="236" t="s">
        <v>740</v>
      </c>
      <c r="C33" s="236"/>
      <c r="D33" s="237">
        <f>D34</f>
        <v>18000</v>
      </c>
      <c r="E33" s="253">
        <f>E34</f>
        <v>20000</v>
      </c>
      <c r="F33" s="179"/>
      <c r="G33" s="177"/>
    </row>
    <row r="34" spans="1:7" ht="38.450000000000003" customHeight="1">
      <c r="A34" s="254" t="s">
        <v>41</v>
      </c>
      <c r="B34" s="236" t="s">
        <v>740</v>
      </c>
      <c r="C34" s="236" t="s">
        <v>42</v>
      </c>
      <c r="D34" s="237">
        <v>18000</v>
      </c>
      <c r="E34" s="253">
        <v>20000</v>
      </c>
      <c r="F34" s="179"/>
      <c r="G34" s="177"/>
    </row>
    <row r="35" spans="1:7" ht="21.75" customHeight="1">
      <c r="A35" s="264" t="s">
        <v>62</v>
      </c>
      <c r="B35" s="236" t="s">
        <v>719</v>
      </c>
      <c r="C35" s="236"/>
      <c r="D35" s="237">
        <f>D36</f>
        <v>43000</v>
      </c>
      <c r="E35" s="253">
        <f>E36</f>
        <v>89000</v>
      </c>
      <c r="F35" s="179"/>
      <c r="G35" s="179"/>
    </row>
    <row r="36" spans="1:7" ht="33.75">
      <c r="A36" s="264" t="s">
        <v>41</v>
      </c>
      <c r="B36" s="236" t="s">
        <v>719</v>
      </c>
      <c r="C36" s="236" t="s">
        <v>42</v>
      </c>
      <c r="D36" s="237">
        <v>43000</v>
      </c>
      <c r="E36" s="253">
        <v>89000</v>
      </c>
      <c r="F36" s="179"/>
      <c r="G36" s="179"/>
    </row>
    <row r="37" spans="1:7" ht="49.5">
      <c r="A37" s="251" t="s">
        <v>684</v>
      </c>
      <c r="B37" s="229" t="s">
        <v>482</v>
      </c>
      <c r="C37" s="229"/>
      <c r="D37" s="244">
        <f>D38+D43+D46</f>
        <v>2960286</v>
      </c>
      <c r="E37" s="268">
        <f>E38+E43+E46</f>
        <v>3018736</v>
      </c>
      <c r="F37" s="179"/>
      <c r="G37" s="179"/>
    </row>
    <row r="38" spans="1:7" ht="18.75">
      <c r="A38" s="202" t="s">
        <v>342</v>
      </c>
      <c r="B38" s="239" t="s">
        <v>332</v>
      </c>
      <c r="C38" s="239"/>
      <c r="D38" s="246">
        <f>D39</f>
        <v>2850186</v>
      </c>
      <c r="E38" s="270">
        <f>E39</f>
        <v>2905536</v>
      </c>
      <c r="F38" s="179"/>
      <c r="G38" s="179"/>
    </row>
    <row r="39" spans="1:7" ht="53.25" customHeight="1">
      <c r="A39" s="263" t="s">
        <v>82</v>
      </c>
      <c r="B39" s="239" t="s">
        <v>730</v>
      </c>
      <c r="C39" s="239"/>
      <c r="D39" s="246">
        <f>D40+D41+D42</f>
        <v>2850186</v>
      </c>
      <c r="E39" s="270">
        <f>E40+E41+E42</f>
        <v>2905536</v>
      </c>
      <c r="F39" s="179"/>
      <c r="G39" s="179"/>
    </row>
    <row r="40" spans="1:7" ht="21" customHeight="1">
      <c r="A40" s="264" t="s">
        <v>83</v>
      </c>
      <c r="B40" s="239" t="s">
        <v>730</v>
      </c>
      <c r="C40" s="239" t="s">
        <v>84</v>
      </c>
      <c r="D40" s="246">
        <v>1687536</v>
      </c>
      <c r="E40" s="270">
        <v>1691336</v>
      </c>
      <c r="F40" s="179"/>
      <c r="G40" s="177"/>
    </row>
    <row r="41" spans="1:7" ht="39.75" customHeight="1">
      <c r="A41" s="264" t="s">
        <v>41</v>
      </c>
      <c r="B41" s="239" t="s">
        <v>730</v>
      </c>
      <c r="C41" s="239" t="s">
        <v>42</v>
      </c>
      <c r="D41" s="246">
        <v>821650</v>
      </c>
      <c r="E41" s="270">
        <v>873200</v>
      </c>
      <c r="F41" s="179"/>
      <c r="G41" s="177"/>
    </row>
    <row r="42" spans="1:7" ht="18" customHeight="1">
      <c r="A42" s="255" t="s">
        <v>43</v>
      </c>
      <c r="B42" s="239" t="s">
        <v>730</v>
      </c>
      <c r="C42" s="239" t="s">
        <v>44</v>
      </c>
      <c r="D42" s="246">
        <v>341000</v>
      </c>
      <c r="E42" s="270">
        <v>341000</v>
      </c>
      <c r="F42" s="179"/>
      <c r="G42" s="177"/>
    </row>
    <row r="43" spans="1:7" ht="34.5" customHeight="1">
      <c r="A43" s="257" t="s">
        <v>343</v>
      </c>
      <c r="B43" s="239" t="s">
        <v>731</v>
      </c>
      <c r="C43" s="239"/>
      <c r="D43" s="246">
        <f>D44</f>
        <v>110100</v>
      </c>
      <c r="E43" s="270">
        <f>E44</f>
        <v>113200</v>
      </c>
      <c r="F43" s="179"/>
      <c r="G43" s="177"/>
    </row>
    <row r="44" spans="1:7" ht="22.5" customHeight="1">
      <c r="A44" s="257" t="s">
        <v>99</v>
      </c>
      <c r="B44" s="239" t="s">
        <v>732</v>
      </c>
      <c r="C44" s="239"/>
      <c r="D44" s="246">
        <f>D45</f>
        <v>110100</v>
      </c>
      <c r="E44" s="270">
        <f>E45</f>
        <v>113200</v>
      </c>
      <c r="F44" s="179"/>
      <c r="G44" s="177"/>
    </row>
    <row r="45" spans="1:7" ht="37.5" customHeight="1">
      <c r="A45" s="264" t="s">
        <v>41</v>
      </c>
      <c r="B45" s="239" t="s">
        <v>732</v>
      </c>
      <c r="C45" s="239" t="s">
        <v>42</v>
      </c>
      <c r="D45" s="246">
        <v>110100</v>
      </c>
      <c r="E45" s="270">
        <v>113200</v>
      </c>
      <c r="F45" s="179"/>
      <c r="G45" s="177"/>
    </row>
    <row r="46" spans="1:7" ht="35.25" customHeight="1">
      <c r="A46" s="257" t="s">
        <v>344</v>
      </c>
      <c r="B46" s="239" t="s">
        <v>733</v>
      </c>
      <c r="C46" s="239"/>
      <c r="D46" s="246">
        <f>D47</f>
        <v>0</v>
      </c>
      <c r="E46" s="270">
        <f>E47</f>
        <v>0</v>
      </c>
      <c r="F46" s="179"/>
      <c r="G46" s="177"/>
    </row>
    <row r="47" spans="1:7" ht="18.75" customHeight="1">
      <c r="A47" s="273" t="s">
        <v>98</v>
      </c>
      <c r="B47" s="239" t="s">
        <v>735</v>
      </c>
      <c r="C47" s="239"/>
      <c r="D47" s="246">
        <f>D48</f>
        <v>0</v>
      </c>
      <c r="E47" s="270">
        <f>E48</f>
        <v>0</v>
      </c>
      <c r="F47" s="179"/>
      <c r="G47" s="177"/>
    </row>
    <row r="48" spans="1:7" s="182" customFormat="1" ht="18" customHeight="1">
      <c r="A48" s="269" t="s">
        <v>69</v>
      </c>
      <c r="B48" s="239" t="s">
        <v>735</v>
      </c>
      <c r="C48" s="239" t="s">
        <v>70</v>
      </c>
      <c r="D48" s="246">
        <v>0</v>
      </c>
      <c r="E48" s="270">
        <v>0</v>
      </c>
      <c r="F48" s="180"/>
      <c r="G48" s="181"/>
    </row>
    <row r="49" spans="1:7" ht="73.5" customHeight="1">
      <c r="A49" s="266" t="s">
        <v>683</v>
      </c>
      <c r="B49" s="232" t="s">
        <v>338</v>
      </c>
      <c r="C49" s="232"/>
      <c r="D49" s="233">
        <f>D50+D53</f>
        <v>983000</v>
      </c>
      <c r="E49" s="252">
        <f>E50+E53</f>
        <v>1003000</v>
      </c>
      <c r="F49" s="179"/>
      <c r="G49" s="177"/>
    </row>
    <row r="50" spans="1:7" ht="18" customHeight="1">
      <c r="A50" s="435" t="s">
        <v>485</v>
      </c>
      <c r="B50" s="234" t="s">
        <v>483</v>
      </c>
      <c r="C50" s="436"/>
      <c r="D50" s="237">
        <f>D51</f>
        <v>153000</v>
      </c>
      <c r="E50" s="253">
        <f>E51</f>
        <v>153000</v>
      </c>
      <c r="F50" s="179"/>
      <c r="G50" s="177"/>
    </row>
    <row r="51" spans="1:7" ht="49.5" customHeight="1">
      <c r="A51" s="435" t="s">
        <v>477</v>
      </c>
      <c r="B51" s="234" t="s">
        <v>721</v>
      </c>
      <c r="C51" s="436"/>
      <c r="D51" s="237">
        <f>D52</f>
        <v>153000</v>
      </c>
      <c r="E51" s="253">
        <f>E52</f>
        <v>153000</v>
      </c>
      <c r="F51" s="179"/>
      <c r="G51" s="177"/>
    </row>
    <row r="52" spans="1:7" ht="18.75" customHeight="1">
      <c r="A52" s="437" t="s">
        <v>478</v>
      </c>
      <c r="B52" s="234" t="s">
        <v>721</v>
      </c>
      <c r="C52" s="436" t="s">
        <v>479</v>
      </c>
      <c r="D52" s="237">
        <v>153000</v>
      </c>
      <c r="E52" s="253">
        <v>153000</v>
      </c>
      <c r="F52" s="179"/>
      <c r="G52" s="177"/>
    </row>
    <row r="53" spans="1:7" ht="21" customHeight="1">
      <c r="A53" s="213" t="s">
        <v>314</v>
      </c>
      <c r="B53" s="236" t="s">
        <v>680</v>
      </c>
      <c r="C53" s="236"/>
      <c r="D53" s="237">
        <f>D54</f>
        <v>830000</v>
      </c>
      <c r="E53" s="253">
        <f>E54</f>
        <v>850000</v>
      </c>
      <c r="F53" s="179"/>
      <c r="G53" s="177"/>
    </row>
    <row r="54" spans="1:7" ht="36.75" customHeight="1">
      <c r="A54" s="213" t="s">
        <v>315</v>
      </c>
      <c r="B54" s="234" t="s">
        <v>717</v>
      </c>
      <c r="C54" s="234"/>
      <c r="D54" s="237">
        <f>D55</f>
        <v>830000</v>
      </c>
      <c r="E54" s="253">
        <f>E55</f>
        <v>850000</v>
      </c>
      <c r="F54" s="179"/>
      <c r="G54" s="177"/>
    </row>
    <row r="55" spans="1:7" ht="18.75" customHeight="1">
      <c r="A55" s="269" t="s">
        <v>69</v>
      </c>
      <c r="B55" s="234" t="s">
        <v>717</v>
      </c>
      <c r="C55" s="235" t="s">
        <v>70</v>
      </c>
      <c r="D55" s="237">
        <v>830000</v>
      </c>
      <c r="E55" s="253">
        <v>850000</v>
      </c>
      <c r="F55" s="179"/>
      <c r="G55" s="177"/>
    </row>
    <row r="56" spans="1:7" s="182" customFormat="1" ht="53.25" customHeight="1">
      <c r="A56" s="251" t="s">
        <v>752</v>
      </c>
      <c r="B56" s="232" t="s">
        <v>307</v>
      </c>
      <c r="C56" s="232"/>
      <c r="D56" s="233">
        <f>D57+D63</f>
        <v>33500</v>
      </c>
      <c r="E56" s="252">
        <f>E57+E63</f>
        <v>0</v>
      </c>
      <c r="F56" s="180"/>
      <c r="G56" s="181"/>
    </row>
    <row r="57" spans="1:7" s="182" customFormat="1" ht="19.5" customHeight="1">
      <c r="A57" s="202" t="s">
        <v>293</v>
      </c>
      <c r="B57" s="236" t="s">
        <v>643</v>
      </c>
      <c r="C57" s="236"/>
      <c r="D57" s="237">
        <f>D58+D61</f>
        <v>24000</v>
      </c>
      <c r="E57" s="253">
        <f>E58+E61</f>
        <v>0</v>
      </c>
      <c r="F57" s="180"/>
      <c r="G57" s="181"/>
    </row>
    <row r="58" spans="1:7" s="182" customFormat="1" ht="36" customHeight="1">
      <c r="A58" s="261" t="s">
        <v>53</v>
      </c>
      <c r="B58" s="236" t="s">
        <v>714</v>
      </c>
      <c r="C58" s="236"/>
      <c r="D58" s="237">
        <f>D60+D59</f>
        <v>14000</v>
      </c>
      <c r="E58" s="253">
        <f>E60+E59</f>
        <v>0</v>
      </c>
      <c r="F58" s="180"/>
      <c r="G58" s="181"/>
    </row>
    <row r="59" spans="1:7" ht="36.75" customHeight="1">
      <c r="A59" s="263" t="s">
        <v>31</v>
      </c>
      <c r="B59" s="236" t="s">
        <v>714</v>
      </c>
      <c r="C59" s="236" t="s">
        <v>32</v>
      </c>
      <c r="D59" s="237">
        <v>7000</v>
      </c>
      <c r="E59" s="253">
        <v>0</v>
      </c>
      <c r="F59" s="179"/>
      <c r="G59" s="177"/>
    </row>
    <row r="60" spans="1:7" ht="33.75">
      <c r="A60" s="254" t="s">
        <v>41</v>
      </c>
      <c r="B60" s="236" t="s">
        <v>714</v>
      </c>
      <c r="C60" s="236" t="s">
        <v>42</v>
      </c>
      <c r="D60" s="237">
        <v>7000</v>
      </c>
      <c r="E60" s="253">
        <v>0</v>
      </c>
      <c r="F60" s="179"/>
      <c r="G60" s="177"/>
    </row>
    <row r="61" spans="1:7" ht="39.75" customHeight="1">
      <c r="A61" s="254" t="s">
        <v>671</v>
      </c>
      <c r="B61" s="236" t="s">
        <v>750</v>
      </c>
      <c r="C61" s="236"/>
      <c r="D61" s="237">
        <f>D62</f>
        <v>10000</v>
      </c>
      <c r="E61" s="253">
        <f>E62</f>
        <v>0</v>
      </c>
      <c r="F61" s="179"/>
      <c r="G61" s="177"/>
    </row>
    <row r="62" spans="1:7" ht="33.75">
      <c r="A62" s="271" t="s">
        <v>41</v>
      </c>
      <c r="B62" s="236" t="s">
        <v>750</v>
      </c>
      <c r="C62" s="236" t="s">
        <v>42</v>
      </c>
      <c r="D62" s="237">
        <v>10000</v>
      </c>
      <c r="E62" s="253">
        <v>0</v>
      </c>
      <c r="F62" s="179"/>
      <c r="G62" s="177"/>
    </row>
    <row r="63" spans="1:7" ht="18.75">
      <c r="A63" s="209" t="s">
        <v>341</v>
      </c>
      <c r="B63" s="239" t="s">
        <v>728</v>
      </c>
      <c r="C63" s="239"/>
      <c r="D63" s="246">
        <f>D64</f>
        <v>9500</v>
      </c>
      <c r="E63" s="270">
        <f>E64</f>
        <v>0</v>
      </c>
      <c r="F63" s="179"/>
      <c r="G63" s="177"/>
    </row>
    <row r="64" spans="1:7" ht="38.25" customHeight="1">
      <c r="A64" s="272" t="s">
        <v>97</v>
      </c>
      <c r="B64" s="236" t="s">
        <v>751</v>
      </c>
      <c r="C64" s="239"/>
      <c r="D64" s="246">
        <f>D65</f>
        <v>9500</v>
      </c>
      <c r="E64" s="270">
        <f>E65</f>
        <v>0</v>
      </c>
      <c r="F64" s="179"/>
      <c r="G64" s="177"/>
    </row>
    <row r="65" spans="1:7" ht="33.75">
      <c r="A65" s="271" t="s">
        <v>41</v>
      </c>
      <c r="B65" s="236" t="s">
        <v>751</v>
      </c>
      <c r="C65" s="239" t="s">
        <v>42</v>
      </c>
      <c r="D65" s="246">
        <v>9500</v>
      </c>
      <c r="E65" s="270">
        <v>0</v>
      </c>
      <c r="F65" s="179"/>
      <c r="G65" s="177"/>
    </row>
    <row r="66" spans="1:7" ht="66">
      <c r="A66" s="251" t="s">
        <v>756</v>
      </c>
      <c r="B66" s="232" t="s">
        <v>303</v>
      </c>
      <c r="C66" s="232"/>
      <c r="D66" s="233">
        <f t="shared" ref="D66:E68" si="2">D67</f>
        <v>1927500</v>
      </c>
      <c r="E66" s="252">
        <f t="shared" si="2"/>
        <v>1649459</v>
      </c>
      <c r="F66" s="179"/>
      <c r="G66" s="177"/>
    </row>
    <row r="67" spans="1:7" ht="49.5">
      <c r="A67" s="205" t="s">
        <v>306</v>
      </c>
      <c r="B67" s="236" t="s">
        <v>304</v>
      </c>
      <c r="C67" s="236"/>
      <c r="D67" s="237">
        <f t="shared" si="2"/>
        <v>1927500</v>
      </c>
      <c r="E67" s="253">
        <f t="shared" si="2"/>
        <v>1649459</v>
      </c>
      <c r="F67" s="179"/>
      <c r="G67" s="177"/>
    </row>
    <row r="68" spans="1:7" ht="55.5" customHeight="1">
      <c r="A68" s="264" t="s">
        <v>64</v>
      </c>
      <c r="B68" s="236" t="s">
        <v>305</v>
      </c>
      <c r="C68" s="236"/>
      <c r="D68" s="237">
        <f t="shared" si="2"/>
        <v>1927500</v>
      </c>
      <c r="E68" s="253">
        <f t="shared" si="2"/>
        <v>1649459</v>
      </c>
      <c r="F68" s="179"/>
      <c r="G68" s="177"/>
    </row>
    <row r="69" spans="1:7" ht="33.75">
      <c r="A69" s="264" t="s">
        <v>41</v>
      </c>
      <c r="B69" s="236" t="s">
        <v>305</v>
      </c>
      <c r="C69" s="236" t="s">
        <v>42</v>
      </c>
      <c r="D69" s="237">
        <v>1927500</v>
      </c>
      <c r="E69" s="253">
        <f>'Вед.2020-2021'!H83</f>
        <v>1649459</v>
      </c>
      <c r="F69" s="179"/>
      <c r="G69" s="177"/>
    </row>
    <row r="70" spans="1:7" ht="50.25">
      <c r="A70" s="533" t="s">
        <v>757</v>
      </c>
      <c r="B70" s="232" t="s">
        <v>308</v>
      </c>
      <c r="C70" s="232"/>
      <c r="D70" s="233">
        <f>D72</f>
        <v>2000</v>
      </c>
      <c r="E70" s="252">
        <f>E72</f>
        <v>2000</v>
      </c>
      <c r="F70" s="179"/>
      <c r="G70" s="177"/>
    </row>
    <row r="71" spans="1:7" ht="26.25" customHeight="1">
      <c r="A71" s="257" t="s">
        <v>294</v>
      </c>
      <c r="B71" s="236" t="s">
        <v>310</v>
      </c>
      <c r="C71" s="236"/>
      <c r="D71" s="237">
        <f>D72</f>
        <v>2000</v>
      </c>
      <c r="E71" s="253">
        <f>E72</f>
        <v>2000</v>
      </c>
      <c r="F71" s="179"/>
      <c r="G71" s="177"/>
    </row>
    <row r="72" spans="1:7" ht="33.75" customHeight="1">
      <c r="A72" s="261" t="s">
        <v>53</v>
      </c>
      <c r="B72" s="239" t="s">
        <v>715</v>
      </c>
      <c r="C72" s="236"/>
      <c r="D72" s="237">
        <f>D73</f>
        <v>2000</v>
      </c>
      <c r="E72" s="253">
        <f>E73</f>
        <v>2000</v>
      </c>
      <c r="F72" s="179"/>
      <c r="G72" s="177"/>
    </row>
    <row r="73" spans="1:7" ht="33.75">
      <c r="A73" s="254" t="s">
        <v>41</v>
      </c>
      <c r="B73" s="239" t="s">
        <v>715</v>
      </c>
      <c r="C73" s="236" t="s">
        <v>42</v>
      </c>
      <c r="D73" s="237">
        <v>2000</v>
      </c>
      <c r="E73" s="253">
        <v>2000</v>
      </c>
      <c r="F73" s="179"/>
      <c r="G73" s="177"/>
    </row>
    <row r="74" spans="1:7" s="182" customFormat="1" ht="51.75" customHeight="1">
      <c r="A74" s="533" t="s">
        <v>660</v>
      </c>
      <c r="B74" s="232" t="s">
        <v>321</v>
      </c>
      <c r="C74" s="232"/>
      <c r="D74" s="233">
        <f t="shared" ref="D74:E76" si="3">D75</f>
        <v>46000</v>
      </c>
      <c r="E74" s="252">
        <f t="shared" si="3"/>
        <v>0</v>
      </c>
      <c r="F74" s="180"/>
      <c r="G74" s="181"/>
    </row>
    <row r="75" spans="1:7" s="182" customFormat="1" ht="18.75" customHeight="1">
      <c r="A75" s="264" t="s">
        <v>661</v>
      </c>
      <c r="B75" s="236" t="s">
        <v>320</v>
      </c>
      <c r="C75" s="236"/>
      <c r="D75" s="237">
        <f t="shared" si="3"/>
        <v>46000</v>
      </c>
      <c r="E75" s="253">
        <f t="shared" si="3"/>
        <v>0</v>
      </c>
      <c r="F75" s="180"/>
      <c r="G75" s="181"/>
    </row>
    <row r="76" spans="1:7" s="182" customFormat="1" ht="33.75" customHeight="1">
      <c r="A76" s="264" t="s">
        <v>659</v>
      </c>
      <c r="B76" s="236" t="s">
        <v>753</v>
      </c>
      <c r="C76" s="236"/>
      <c r="D76" s="237">
        <f t="shared" si="3"/>
        <v>46000</v>
      </c>
      <c r="E76" s="253">
        <f t="shared" si="3"/>
        <v>0</v>
      </c>
      <c r="F76" s="180"/>
      <c r="G76" s="181"/>
    </row>
    <row r="77" spans="1:7" s="182" customFormat="1" ht="32.25" customHeight="1">
      <c r="A77" s="264" t="s">
        <v>657</v>
      </c>
      <c r="B77" s="236" t="s">
        <v>753</v>
      </c>
      <c r="C77" s="236" t="s">
        <v>42</v>
      </c>
      <c r="D77" s="237">
        <v>46000</v>
      </c>
      <c r="E77" s="253">
        <v>0</v>
      </c>
      <c r="F77" s="180"/>
      <c r="G77" s="181"/>
    </row>
    <row r="78" spans="1:7" s="182" customFormat="1" ht="50.25" customHeight="1">
      <c r="A78" s="251" t="s">
        <v>103</v>
      </c>
      <c r="B78" s="229" t="s">
        <v>328</v>
      </c>
      <c r="C78" s="228"/>
      <c r="D78" s="233">
        <f>D79+D86</f>
        <v>11556783</v>
      </c>
      <c r="E78" s="252">
        <f>E79+E86</f>
        <v>0</v>
      </c>
      <c r="F78" s="180"/>
      <c r="G78" s="181"/>
    </row>
    <row r="79" spans="1:7" s="182" customFormat="1" ht="18.75" customHeight="1">
      <c r="A79" s="272" t="s">
        <v>323</v>
      </c>
      <c r="B79" s="236" t="s">
        <v>324</v>
      </c>
      <c r="C79" s="216"/>
      <c r="D79" s="237">
        <f>D80+D84</f>
        <v>9116870</v>
      </c>
      <c r="E79" s="253">
        <f>E80+E84</f>
        <v>0</v>
      </c>
      <c r="F79" s="180"/>
      <c r="G79" s="181"/>
    </row>
    <row r="80" spans="1:7" s="182" customFormat="1" ht="51.75" customHeight="1">
      <c r="A80" s="263" t="s">
        <v>82</v>
      </c>
      <c r="B80" s="236" t="s">
        <v>325</v>
      </c>
      <c r="C80" s="216"/>
      <c r="D80" s="237">
        <f>D81+D82+D83</f>
        <v>7848293</v>
      </c>
      <c r="E80" s="253">
        <f>E81+E82+E83</f>
        <v>0</v>
      </c>
      <c r="F80" s="180"/>
      <c r="G80" s="181"/>
    </row>
    <row r="81" spans="1:7" ht="18" customHeight="1">
      <c r="A81" s="264" t="s">
        <v>83</v>
      </c>
      <c r="B81" s="236" t="s">
        <v>325</v>
      </c>
      <c r="C81" s="239" t="s">
        <v>84</v>
      </c>
      <c r="D81" s="237">
        <v>5007146</v>
      </c>
      <c r="E81" s="253">
        <v>0</v>
      </c>
      <c r="F81" s="179"/>
      <c r="G81" s="177"/>
    </row>
    <row r="82" spans="1:7" ht="34.5" customHeight="1">
      <c r="A82" s="271" t="s">
        <v>41</v>
      </c>
      <c r="B82" s="236" t="s">
        <v>325</v>
      </c>
      <c r="C82" s="236" t="s">
        <v>42</v>
      </c>
      <c r="D82" s="237">
        <v>2505147</v>
      </c>
      <c r="E82" s="253">
        <v>0</v>
      </c>
      <c r="F82" s="179"/>
      <c r="G82" s="177"/>
    </row>
    <row r="83" spans="1:7" ht="18.75" customHeight="1">
      <c r="A83" s="255" t="s">
        <v>43</v>
      </c>
      <c r="B83" s="236" t="s">
        <v>325</v>
      </c>
      <c r="C83" s="239" t="s">
        <v>44</v>
      </c>
      <c r="D83" s="246">
        <v>336000</v>
      </c>
      <c r="E83" s="270">
        <v>0</v>
      </c>
      <c r="F83" s="179"/>
      <c r="G83" s="177"/>
    </row>
    <row r="84" spans="1:7" ht="36" customHeight="1">
      <c r="A84" s="273" t="s">
        <v>326</v>
      </c>
      <c r="B84" s="236" t="s">
        <v>327</v>
      </c>
      <c r="C84" s="236"/>
      <c r="D84" s="246">
        <f>D85</f>
        <v>1268577</v>
      </c>
      <c r="E84" s="270">
        <f>E85</f>
        <v>0</v>
      </c>
      <c r="F84" s="179"/>
      <c r="G84" s="177"/>
    </row>
    <row r="85" spans="1:7" ht="36.75" customHeight="1">
      <c r="A85" s="264" t="s">
        <v>41</v>
      </c>
      <c r="B85" s="236" t="s">
        <v>327</v>
      </c>
      <c r="C85" s="236" t="s">
        <v>42</v>
      </c>
      <c r="D85" s="246">
        <v>1268577</v>
      </c>
      <c r="E85" s="270">
        <v>0</v>
      </c>
      <c r="F85" s="179"/>
      <c r="G85" s="177"/>
    </row>
    <row r="86" spans="1:7" ht="19.5" customHeight="1">
      <c r="A86" s="534" t="s">
        <v>329</v>
      </c>
      <c r="B86" s="236" t="s">
        <v>330</v>
      </c>
      <c r="C86" s="236"/>
      <c r="D86" s="237">
        <f>D87</f>
        <v>2439913</v>
      </c>
      <c r="E86" s="253">
        <f>E87</f>
        <v>0</v>
      </c>
      <c r="F86" s="179"/>
      <c r="G86" s="177"/>
    </row>
    <row r="87" spans="1:7" ht="16.5" customHeight="1">
      <c r="A87" s="263" t="s">
        <v>484</v>
      </c>
      <c r="B87" s="216" t="s">
        <v>331</v>
      </c>
      <c r="C87" s="239"/>
      <c r="D87" s="246">
        <f>D88+D89</f>
        <v>2439913</v>
      </c>
      <c r="E87" s="270">
        <f>E88+E89</f>
        <v>0</v>
      </c>
      <c r="F87" s="179"/>
      <c r="G87" s="177"/>
    </row>
    <row r="88" spans="1:7" ht="34.5" customHeight="1">
      <c r="A88" s="263" t="s">
        <v>31</v>
      </c>
      <c r="B88" s="216" t="s">
        <v>331</v>
      </c>
      <c r="C88" s="239" t="s">
        <v>32</v>
      </c>
      <c r="D88" s="246">
        <v>2169233</v>
      </c>
      <c r="E88" s="270">
        <v>0</v>
      </c>
      <c r="F88" s="179"/>
      <c r="G88" s="177"/>
    </row>
    <row r="89" spans="1:7" ht="36" customHeight="1">
      <c r="A89" s="264" t="s">
        <v>41</v>
      </c>
      <c r="B89" s="216" t="s">
        <v>331</v>
      </c>
      <c r="C89" s="239" t="s">
        <v>42</v>
      </c>
      <c r="D89" s="246">
        <v>270680</v>
      </c>
      <c r="E89" s="270">
        <v>0</v>
      </c>
      <c r="F89" s="179"/>
      <c r="G89" s="177"/>
    </row>
    <row r="90" spans="1:7" ht="52.5" customHeight="1">
      <c r="A90" s="249" t="s">
        <v>550</v>
      </c>
      <c r="B90" s="228" t="s">
        <v>312</v>
      </c>
      <c r="C90" s="229"/>
      <c r="D90" s="244">
        <f>D91+D98</f>
        <v>389064</v>
      </c>
      <c r="E90" s="268">
        <f>E91+E98</f>
        <v>0</v>
      </c>
      <c r="F90" s="179"/>
      <c r="G90" s="177"/>
    </row>
    <row r="91" spans="1:7" ht="21.75" customHeight="1">
      <c r="A91" s="263" t="s">
        <v>336</v>
      </c>
      <c r="B91" s="216" t="s">
        <v>313</v>
      </c>
      <c r="C91" s="239"/>
      <c r="D91" s="246">
        <f>D92+D94+D96</f>
        <v>196500</v>
      </c>
      <c r="E91" s="270">
        <f>E92+E94+E96</f>
        <v>0</v>
      </c>
      <c r="F91" s="179"/>
      <c r="G91" s="177"/>
    </row>
    <row r="92" spans="1:7" ht="33" customHeight="1">
      <c r="A92" s="271" t="s">
        <v>337</v>
      </c>
      <c r="B92" s="216" t="s">
        <v>725</v>
      </c>
      <c r="C92" s="239"/>
      <c r="D92" s="246">
        <f>+ D93</f>
        <v>70000</v>
      </c>
      <c r="E92" s="270">
        <f>+ E93</f>
        <v>0</v>
      </c>
      <c r="F92" s="179"/>
      <c r="G92" s="177"/>
    </row>
    <row r="93" spans="1:7" ht="33" customHeight="1">
      <c r="A93" s="264" t="s">
        <v>658</v>
      </c>
      <c r="B93" s="216" t="s">
        <v>725</v>
      </c>
      <c r="C93" s="239" t="s">
        <v>656</v>
      </c>
      <c r="D93" s="246">
        <v>70000</v>
      </c>
      <c r="E93" s="270">
        <v>0</v>
      </c>
      <c r="F93" s="179"/>
      <c r="G93" s="177"/>
    </row>
    <row r="94" spans="1:7" ht="16.5" customHeight="1">
      <c r="A94" s="269" t="s">
        <v>92</v>
      </c>
      <c r="B94" s="216" t="s">
        <v>726</v>
      </c>
      <c r="C94" s="239"/>
      <c r="D94" s="246">
        <f>+D95</f>
        <v>120000</v>
      </c>
      <c r="E94" s="270">
        <f>+E95</f>
        <v>0</v>
      </c>
      <c r="F94" s="179"/>
      <c r="G94" s="177"/>
    </row>
    <row r="95" spans="1:7" ht="36" customHeight="1">
      <c r="A95" s="264" t="s">
        <v>658</v>
      </c>
      <c r="B95" s="216" t="s">
        <v>726</v>
      </c>
      <c r="C95" s="239" t="s">
        <v>656</v>
      </c>
      <c r="D95" s="246">
        <v>120000</v>
      </c>
      <c r="E95" s="270">
        <v>0</v>
      </c>
      <c r="F95" s="179"/>
      <c r="G95" s="177"/>
    </row>
    <row r="96" spans="1:7" ht="35.25" customHeight="1">
      <c r="A96" s="271" t="s">
        <v>93</v>
      </c>
      <c r="B96" s="216" t="s">
        <v>727</v>
      </c>
      <c r="C96" s="248"/>
      <c r="D96" s="246">
        <f>+D97</f>
        <v>6500</v>
      </c>
      <c r="E96" s="270">
        <f>+E97</f>
        <v>0</v>
      </c>
      <c r="F96" s="179"/>
      <c r="G96" s="177"/>
    </row>
    <row r="97" spans="1:7" ht="38.25" customHeight="1">
      <c r="A97" s="264" t="s">
        <v>658</v>
      </c>
      <c r="B97" s="216" t="s">
        <v>727</v>
      </c>
      <c r="C97" s="239" t="s">
        <v>656</v>
      </c>
      <c r="D97" s="246">
        <v>6500</v>
      </c>
      <c r="E97" s="270">
        <v>0</v>
      </c>
      <c r="F97" s="179"/>
      <c r="G97" s="177"/>
    </row>
    <row r="98" spans="1:7" ht="34.5" customHeight="1">
      <c r="A98" s="222" t="s">
        <v>334</v>
      </c>
      <c r="B98" s="216" t="s">
        <v>604</v>
      </c>
      <c r="C98" s="239"/>
      <c r="D98" s="246">
        <f>D99+D101</f>
        <v>192564</v>
      </c>
      <c r="E98" s="270">
        <f>E99+E101</f>
        <v>0</v>
      </c>
      <c r="F98" s="179"/>
      <c r="G98" s="177"/>
    </row>
    <row r="99" spans="1:7" ht="16.5" customHeight="1">
      <c r="A99" s="271" t="s">
        <v>335</v>
      </c>
      <c r="B99" s="216" t="s">
        <v>736</v>
      </c>
      <c r="C99" s="239"/>
      <c r="D99" s="246">
        <f>D100</f>
        <v>147564</v>
      </c>
      <c r="E99" s="270">
        <f>E100</f>
        <v>0</v>
      </c>
      <c r="F99" s="179"/>
      <c r="G99" s="177"/>
    </row>
    <row r="100" spans="1:7" ht="18.75" customHeight="1">
      <c r="A100" s="264" t="s">
        <v>89</v>
      </c>
      <c r="B100" s="216" t="s">
        <v>736</v>
      </c>
      <c r="C100" s="239" t="s">
        <v>90</v>
      </c>
      <c r="D100" s="246">
        <v>147564</v>
      </c>
      <c r="E100" s="270">
        <v>0</v>
      </c>
      <c r="F100" s="179"/>
      <c r="G100" s="177"/>
    </row>
    <row r="101" spans="1:7" ht="66.75" customHeight="1">
      <c r="A101" s="222" t="s">
        <v>771</v>
      </c>
      <c r="B101" s="239" t="s">
        <v>737</v>
      </c>
      <c r="C101" s="239"/>
      <c r="D101" s="246">
        <f>D102</f>
        <v>45000</v>
      </c>
      <c r="E101" s="270">
        <f>E102</f>
        <v>0</v>
      </c>
      <c r="F101" s="179"/>
      <c r="G101" s="177"/>
    </row>
    <row r="102" spans="1:7" ht="18.75" customHeight="1">
      <c r="A102" s="271" t="s">
        <v>89</v>
      </c>
      <c r="B102" s="239" t="s">
        <v>737</v>
      </c>
      <c r="C102" s="239" t="s">
        <v>90</v>
      </c>
      <c r="D102" s="246">
        <v>45000</v>
      </c>
      <c r="E102" s="270">
        <v>0</v>
      </c>
      <c r="F102" s="179"/>
      <c r="G102" s="177"/>
    </row>
    <row r="103" spans="1:7" ht="70.5" customHeight="1">
      <c r="A103" s="258" t="s">
        <v>72</v>
      </c>
      <c r="B103" s="232" t="s">
        <v>316</v>
      </c>
      <c r="C103" s="232"/>
      <c r="D103" s="233">
        <f>D104</f>
        <v>1933995</v>
      </c>
      <c r="E103" s="252">
        <f>E104</f>
        <v>0</v>
      </c>
      <c r="F103" s="179"/>
      <c r="G103" s="177"/>
    </row>
    <row r="104" spans="1:7" ht="20.25" customHeight="1">
      <c r="A104" s="207" t="s">
        <v>205</v>
      </c>
      <c r="B104" s="236" t="s">
        <v>317</v>
      </c>
      <c r="C104" s="236"/>
      <c r="D104" s="237">
        <f>D105+D107+D111</f>
        <v>1933995</v>
      </c>
      <c r="E104" s="253">
        <f>E105+E107+E111</f>
        <v>0</v>
      </c>
      <c r="F104" s="179"/>
      <c r="G104" s="177"/>
    </row>
    <row r="105" spans="1:7" ht="35.25" customHeight="1">
      <c r="A105" s="264" t="s">
        <v>78</v>
      </c>
      <c r="B105" s="236" t="s">
        <v>318</v>
      </c>
      <c r="C105" s="236"/>
      <c r="D105" s="237">
        <f>D106</f>
        <v>654695</v>
      </c>
      <c r="E105" s="253">
        <f>E106</f>
        <v>0</v>
      </c>
      <c r="F105" s="179"/>
      <c r="G105" s="177"/>
    </row>
    <row r="106" spans="1:7" ht="35.25" customHeight="1">
      <c r="A106" s="264" t="s">
        <v>41</v>
      </c>
      <c r="B106" s="236" t="s">
        <v>318</v>
      </c>
      <c r="C106" s="236" t="s">
        <v>42</v>
      </c>
      <c r="D106" s="237">
        <v>654695</v>
      </c>
      <c r="E106" s="253">
        <v>0</v>
      </c>
      <c r="F106" s="179"/>
      <c r="G106" s="177"/>
    </row>
    <row r="107" spans="1:7" ht="20.25" customHeight="1">
      <c r="A107" s="264" t="s">
        <v>62</v>
      </c>
      <c r="B107" s="236" t="s">
        <v>73</v>
      </c>
      <c r="C107" s="236"/>
      <c r="D107" s="237">
        <f>D108</f>
        <v>1129300</v>
      </c>
      <c r="E107" s="253">
        <f>E108</f>
        <v>0</v>
      </c>
      <c r="F107" s="179"/>
      <c r="G107" s="177"/>
    </row>
    <row r="108" spans="1:7" ht="33.75" customHeight="1">
      <c r="A108" s="264" t="s">
        <v>41</v>
      </c>
      <c r="B108" s="236" t="s">
        <v>73</v>
      </c>
      <c r="C108" s="236" t="s">
        <v>42</v>
      </c>
      <c r="D108" s="237">
        <v>1129300</v>
      </c>
      <c r="E108" s="253">
        <v>0</v>
      </c>
      <c r="F108" s="179"/>
      <c r="G108" s="177"/>
    </row>
    <row r="109" spans="1:7" ht="33.75" customHeight="1">
      <c r="A109" s="264" t="s">
        <v>834</v>
      </c>
      <c r="B109" s="236" t="s">
        <v>800</v>
      </c>
      <c r="C109" s="236"/>
      <c r="D109" s="237">
        <f>D110</f>
        <v>0</v>
      </c>
      <c r="E109" s="253">
        <f>E110</f>
        <v>0</v>
      </c>
      <c r="F109" s="179"/>
      <c r="G109" s="177"/>
    </row>
    <row r="110" spans="1:7" ht="33.75" customHeight="1">
      <c r="A110" s="264" t="s">
        <v>41</v>
      </c>
      <c r="B110" s="236" t="s">
        <v>800</v>
      </c>
      <c r="C110" s="236" t="s">
        <v>42</v>
      </c>
      <c r="D110" s="237"/>
      <c r="E110" s="253"/>
      <c r="F110" s="179"/>
      <c r="G110" s="177"/>
    </row>
    <row r="111" spans="1:7" ht="15.75" customHeight="1">
      <c r="A111" s="439" t="s">
        <v>481</v>
      </c>
      <c r="B111" s="239" t="s">
        <v>74</v>
      </c>
      <c r="C111" s="239"/>
      <c r="D111" s="246">
        <f>D112</f>
        <v>150000</v>
      </c>
      <c r="E111" s="270">
        <f>E112</f>
        <v>0</v>
      </c>
      <c r="F111" s="179"/>
      <c r="G111" s="177"/>
    </row>
    <row r="112" spans="1:7" ht="34.5" customHeight="1">
      <c r="A112" s="264" t="s">
        <v>41</v>
      </c>
      <c r="B112" s="239" t="s">
        <v>74</v>
      </c>
      <c r="C112" s="236" t="s">
        <v>42</v>
      </c>
      <c r="D112" s="237">
        <v>150000</v>
      </c>
      <c r="E112" s="253">
        <v>0</v>
      </c>
      <c r="F112" s="179"/>
      <c r="G112" s="177"/>
    </row>
    <row r="113" spans="1:7" ht="54" customHeight="1">
      <c r="A113" s="576" t="s">
        <v>796</v>
      </c>
      <c r="B113" s="232" t="s">
        <v>291</v>
      </c>
      <c r="C113" s="232"/>
      <c r="D113" s="233">
        <f t="shared" ref="D113:E115" si="4">D114</f>
        <v>116000</v>
      </c>
      <c r="E113" s="252">
        <f t="shared" si="4"/>
        <v>116000</v>
      </c>
      <c r="F113" s="179"/>
      <c r="G113" s="177"/>
    </row>
    <row r="114" spans="1:7" ht="16.5" customHeight="1">
      <c r="A114" s="271" t="s">
        <v>828</v>
      </c>
      <c r="B114" s="236" t="s">
        <v>835</v>
      </c>
      <c r="C114" s="236"/>
      <c r="D114" s="237">
        <f t="shared" si="4"/>
        <v>116000</v>
      </c>
      <c r="E114" s="253">
        <f t="shared" si="4"/>
        <v>116000</v>
      </c>
      <c r="F114" s="179"/>
      <c r="G114" s="177"/>
    </row>
    <row r="115" spans="1:7" ht="20.25" customHeight="1">
      <c r="A115" s="264" t="s">
        <v>829</v>
      </c>
      <c r="B115" s="236" t="s">
        <v>836</v>
      </c>
      <c r="C115" s="236"/>
      <c r="D115" s="237">
        <f t="shared" si="4"/>
        <v>116000</v>
      </c>
      <c r="E115" s="253">
        <f t="shared" si="4"/>
        <v>116000</v>
      </c>
      <c r="F115" s="179"/>
      <c r="G115" s="177"/>
    </row>
    <row r="116" spans="1:7" ht="36" customHeight="1">
      <c r="A116" s="264" t="s">
        <v>41</v>
      </c>
      <c r="B116" s="236" t="s">
        <v>836</v>
      </c>
      <c r="C116" s="236" t="s">
        <v>42</v>
      </c>
      <c r="D116" s="237">
        <v>116000</v>
      </c>
      <c r="E116" s="253">
        <v>116000</v>
      </c>
      <c r="F116" s="179"/>
      <c r="G116" s="177"/>
    </row>
    <row r="117" spans="1:7" ht="67.5" customHeight="1">
      <c r="A117" s="265" t="s">
        <v>793</v>
      </c>
      <c r="B117" s="228" t="s">
        <v>340</v>
      </c>
      <c r="C117" s="232"/>
      <c r="D117" s="233">
        <f t="shared" ref="D117:E119" si="5">D118</f>
        <v>20000</v>
      </c>
      <c r="E117" s="252">
        <f t="shared" si="5"/>
        <v>20000</v>
      </c>
      <c r="F117" s="179"/>
      <c r="G117" s="177"/>
    </row>
    <row r="118" spans="1:7" ht="18.75" customHeight="1">
      <c r="A118" s="264" t="s">
        <v>794</v>
      </c>
      <c r="B118" s="216" t="s">
        <v>339</v>
      </c>
      <c r="C118" s="236"/>
      <c r="D118" s="237">
        <f t="shared" si="5"/>
        <v>20000</v>
      </c>
      <c r="E118" s="253">
        <f t="shared" si="5"/>
        <v>20000</v>
      </c>
      <c r="F118" s="179"/>
      <c r="G118" s="177"/>
    </row>
    <row r="119" spans="1:7" ht="17.25" customHeight="1">
      <c r="A119" s="264" t="s">
        <v>795</v>
      </c>
      <c r="B119" s="216" t="s">
        <v>682</v>
      </c>
      <c r="C119" s="236"/>
      <c r="D119" s="237">
        <f t="shared" si="5"/>
        <v>20000</v>
      </c>
      <c r="E119" s="253">
        <f t="shared" si="5"/>
        <v>20000</v>
      </c>
      <c r="F119" s="179"/>
      <c r="G119" s="177"/>
    </row>
    <row r="120" spans="1:7" ht="35.25" customHeight="1">
      <c r="A120" s="264" t="s">
        <v>41</v>
      </c>
      <c r="B120" s="216" t="s">
        <v>682</v>
      </c>
      <c r="C120" s="236" t="s">
        <v>42</v>
      </c>
      <c r="D120" s="237">
        <v>20000</v>
      </c>
      <c r="E120" s="253">
        <v>20000</v>
      </c>
      <c r="F120" s="179"/>
      <c r="G120" s="177"/>
    </row>
    <row r="121" spans="1:7" ht="69.75" customHeight="1">
      <c r="A121" s="403" t="s">
        <v>76</v>
      </c>
      <c r="B121" s="523" t="s">
        <v>279</v>
      </c>
      <c r="C121" s="405"/>
      <c r="D121" s="524">
        <f>D122+D125+D128+D140+D137</f>
        <v>6011449</v>
      </c>
      <c r="E121" s="406">
        <f>E122+E125+E128+E140+E144+E171+E161+E152+E137</f>
        <v>20515089</v>
      </c>
      <c r="F121" s="179"/>
      <c r="G121" s="177"/>
    </row>
    <row r="122" spans="1:7" ht="38.25" customHeight="1">
      <c r="A122" s="251" t="s">
        <v>35</v>
      </c>
      <c r="B122" s="238" t="s">
        <v>282</v>
      </c>
      <c r="C122" s="232"/>
      <c r="D122" s="233">
        <f>D123</f>
        <v>427835</v>
      </c>
      <c r="E122" s="252">
        <f>E123</f>
        <v>427835</v>
      </c>
      <c r="F122" s="179"/>
      <c r="G122" s="177"/>
    </row>
    <row r="123" spans="1:7" ht="34.5" customHeight="1">
      <c r="A123" s="202" t="s">
        <v>36</v>
      </c>
      <c r="B123" s="235" t="s">
        <v>283</v>
      </c>
      <c r="C123" s="236"/>
      <c r="D123" s="237">
        <f>D124</f>
        <v>427835</v>
      </c>
      <c r="E123" s="253">
        <f>E124</f>
        <v>427835</v>
      </c>
      <c r="F123" s="179"/>
      <c r="G123" s="177"/>
    </row>
    <row r="124" spans="1:7" ht="35.25" customHeight="1">
      <c r="A124" s="202" t="s">
        <v>31</v>
      </c>
      <c r="B124" s="235" t="s">
        <v>283</v>
      </c>
      <c r="C124" s="236" t="s">
        <v>32</v>
      </c>
      <c r="D124" s="237">
        <v>427835</v>
      </c>
      <c r="E124" s="253">
        <v>427835</v>
      </c>
      <c r="F124" s="179"/>
      <c r="G124" s="177"/>
    </row>
    <row r="125" spans="1:7" ht="16.5" customHeight="1">
      <c r="A125" s="251" t="s">
        <v>29</v>
      </c>
      <c r="B125" s="238" t="s">
        <v>280</v>
      </c>
      <c r="C125" s="232"/>
      <c r="D125" s="233">
        <f>D126</f>
        <v>1126976</v>
      </c>
      <c r="E125" s="252">
        <f>E126</f>
        <v>1126976</v>
      </c>
      <c r="F125" s="179"/>
      <c r="G125" s="177"/>
    </row>
    <row r="126" spans="1:7" ht="20.25" customHeight="1">
      <c r="A126" s="202" t="s">
        <v>30</v>
      </c>
      <c r="B126" s="235" t="s">
        <v>281</v>
      </c>
      <c r="C126" s="236"/>
      <c r="D126" s="237">
        <f>D127</f>
        <v>1126976</v>
      </c>
      <c r="E126" s="253">
        <f>E127</f>
        <v>1126976</v>
      </c>
      <c r="F126" s="179"/>
      <c r="G126" s="177"/>
    </row>
    <row r="127" spans="1:7" ht="32.25" customHeight="1">
      <c r="A127" s="202" t="s">
        <v>31</v>
      </c>
      <c r="B127" s="235" t="s">
        <v>281</v>
      </c>
      <c r="C127" s="236" t="s">
        <v>32</v>
      </c>
      <c r="D127" s="237">
        <v>1126976</v>
      </c>
      <c r="E127" s="253">
        <v>1126976</v>
      </c>
      <c r="F127" s="179"/>
      <c r="G127" s="177"/>
    </row>
    <row r="128" spans="1:7" ht="36.75" customHeight="1">
      <c r="A128" s="251" t="s">
        <v>39</v>
      </c>
      <c r="B128" s="238" t="s">
        <v>284</v>
      </c>
      <c r="C128" s="232"/>
      <c r="D128" s="233">
        <f>D129+D134</f>
        <v>4233938</v>
      </c>
      <c r="E128" s="252">
        <f>E129+E134</f>
        <v>4281754</v>
      </c>
      <c r="F128" s="179"/>
      <c r="G128" s="177"/>
    </row>
    <row r="129" spans="1:7" ht="22.5" customHeight="1">
      <c r="A129" s="202" t="s">
        <v>40</v>
      </c>
      <c r="B129" s="235" t="s">
        <v>285</v>
      </c>
      <c r="C129" s="236"/>
      <c r="D129" s="237">
        <f>D130+D131+D132+D133</f>
        <v>3923738</v>
      </c>
      <c r="E129" s="253">
        <f>E130+E131+E132+E133</f>
        <v>3971554</v>
      </c>
      <c r="F129" s="179"/>
      <c r="G129" s="177"/>
    </row>
    <row r="130" spans="1:7" ht="33" customHeight="1">
      <c r="A130" s="202" t="s">
        <v>31</v>
      </c>
      <c r="B130" s="235" t="s">
        <v>285</v>
      </c>
      <c r="C130" s="236" t="s">
        <v>32</v>
      </c>
      <c r="D130" s="237">
        <v>2677418</v>
      </c>
      <c r="E130" s="253">
        <v>2679418</v>
      </c>
      <c r="F130" s="179"/>
      <c r="G130" s="177"/>
    </row>
    <row r="131" spans="1:7" ht="30.75" customHeight="1">
      <c r="A131" s="254" t="s">
        <v>41</v>
      </c>
      <c r="B131" s="235" t="s">
        <v>285</v>
      </c>
      <c r="C131" s="236" t="s">
        <v>42</v>
      </c>
      <c r="D131" s="237">
        <v>1168320</v>
      </c>
      <c r="E131" s="253">
        <v>1213136</v>
      </c>
      <c r="F131" s="179"/>
      <c r="G131" s="177"/>
    </row>
    <row r="132" spans="1:7" ht="21" customHeight="1">
      <c r="A132" s="255" t="s">
        <v>43</v>
      </c>
      <c r="B132" s="235" t="s">
        <v>285</v>
      </c>
      <c r="C132" s="236" t="s">
        <v>44</v>
      </c>
      <c r="D132" s="237">
        <v>68000</v>
      </c>
      <c r="E132" s="253">
        <v>69000</v>
      </c>
      <c r="F132" s="179"/>
      <c r="G132" s="177"/>
    </row>
    <row r="133" spans="1:7" ht="16.5" customHeight="1">
      <c r="A133" s="255" t="s">
        <v>709</v>
      </c>
      <c r="B133" s="235" t="s">
        <v>285</v>
      </c>
      <c r="C133" s="236" t="s">
        <v>710</v>
      </c>
      <c r="D133" s="237">
        <v>10000</v>
      </c>
      <c r="E133" s="253">
        <v>10000</v>
      </c>
      <c r="F133" s="179"/>
      <c r="G133" s="177"/>
    </row>
    <row r="134" spans="1:7" ht="33.75" customHeight="1">
      <c r="A134" s="256" t="s">
        <v>50</v>
      </c>
      <c r="B134" s="236" t="s">
        <v>870</v>
      </c>
      <c r="C134" s="232"/>
      <c r="D134" s="241">
        <f>D135+D136</f>
        <v>310200</v>
      </c>
      <c r="E134" s="260">
        <f>E135+E136</f>
        <v>310200</v>
      </c>
      <c r="F134" s="179"/>
      <c r="G134" s="177"/>
    </row>
    <row r="135" spans="1:7" ht="32.25" customHeight="1">
      <c r="A135" s="202" t="s">
        <v>31</v>
      </c>
      <c r="B135" s="236" t="s">
        <v>870</v>
      </c>
      <c r="C135" s="236" t="s">
        <v>32</v>
      </c>
      <c r="D135" s="237">
        <v>281981.95</v>
      </c>
      <c r="E135" s="253">
        <v>281981.95</v>
      </c>
      <c r="F135" s="179"/>
      <c r="G135" s="177"/>
    </row>
    <row r="136" spans="1:7" ht="33" customHeight="1">
      <c r="A136" s="254" t="s">
        <v>41</v>
      </c>
      <c r="B136" s="236" t="s">
        <v>870</v>
      </c>
      <c r="C136" s="236" t="s">
        <v>42</v>
      </c>
      <c r="D136" s="237">
        <v>28218.05</v>
      </c>
      <c r="E136" s="253">
        <v>28218.05</v>
      </c>
      <c r="F136" s="179"/>
      <c r="G136" s="177"/>
    </row>
    <row r="137" spans="1:7" ht="16.5" customHeight="1">
      <c r="A137" s="597" t="s">
        <v>286</v>
      </c>
      <c r="B137" s="232" t="s">
        <v>287</v>
      </c>
      <c r="C137" s="232"/>
      <c r="D137" s="233">
        <f>D138</f>
        <v>25000</v>
      </c>
      <c r="E137" s="252">
        <f>E138</f>
        <v>25000</v>
      </c>
      <c r="F137" s="179"/>
      <c r="G137" s="177"/>
    </row>
    <row r="138" spans="1:7" ht="52.5" customHeight="1">
      <c r="A138" s="256" t="s">
        <v>56</v>
      </c>
      <c r="B138" s="236" t="s">
        <v>288</v>
      </c>
      <c r="C138" s="239"/>
      <c r="D138" s="237">
        <f>D139</f>
        <v>25000</v>
      </c>
      <c r="E138" s="253">
        <f>E139</f>
        <v>25000</v>
      </c>
      <c r="F138" s="179"/>
      <c r="G138" s="177"/>
    </row>
    <row r="139" spans="1:7" ht="18.75" customHeight="1">
      <c r="A139" s="202" t="s">
        <v>57</v>
      </c>
      <c r="B139" s="236" t="s">
        <v>288</v>
      </c>
      <c r="C139" s="239" t="s">
        <v>58</v>
      </c>
      <c r="D139" s="237">
        <v>25000</v>
      </c>
      <c r="E139" s="253">
        <v>25000</v>
      </c>
      <c r="F139" s="179"/>
      <c r="G139" s="177"/>
    </row>
    <row r="140" spans="1:7" ht="19.5" customHeight="1">
      <c r="A140" s="258" t="s">
        <v>45</v>
      </c>
      <c r="B140" s="232" t="s">
        <v>287</v>
      </c>
      <c r="C140" s="229"/>
      <c r="D140" s="233">
        <f>+D141</f>
        <v>197700</v>
      </c>
      <c r="E140" s="252">
        <f>+E141</f>
        <v>198000</v>
      </c>
      <c r="F140" s="179"/>
      <c r="G140" s="177"/>
    </row>
    <row r="141" spans="1:7" ht="16.5" customHeight="1">
      <c r="A141" s="202" t="s">
        <v>47</v>
      </c>
      <c r="B141" s="236" t="s">
        <v>290</v>
      </c>
      <c r="C141" s="236"/>
      <c r="D141" s="237">
        <f>D143+D142</f>
        <v>197700</v>
      </c>
      <c r="E141" s="253">
        <f>E143+E142</f>
        <v>198000</v>
      </c>
      <c r="F141" s="179"/>
      <c r="G141" s="177"/>
    </row>
    <row r="142" spans="1:7" ht="16.5" customHeight="1">
      <c r="A142" s="202" t="s">
        <v>709</v>
      </c>
      <c r="B142" s="236" t="s">
        <v>290</v>
      </c>
      <c r="C142" s="236" t="s">
        <v>710</v>
      </c>
      <c r="D142" s="237">
        <v>6000</v>
      </c>
      <c r="E142" s="253">
        <v>6000</v>
      </c>
      <c r="F142" s="179"/>
      <c r="G142" s="177"/>
    </row>
    <row r="143" spans="1:7" ht="16.5" customHeight="1">
      <c r="A143" s="254" t="s">
        <v>43</v>
      </c>
      <c r="B143" s="236" t="s">
        <v>290</v>
      </c>
      <c r="C143" s="236" t="s">
        <v>44</v>
      </c>
      <c r="D143" s="237">
        <v>191700</v>
      </c>
      <c r="E143" s="253">
        <v>192000</v>
      </c>
      <c r="F143" s="179"/>
      <c r="G143" s="177"/>
    </row>
    <row r="144" spans="1:7" ht="16.5" customHeight="1">
      <c r="A144" s="251" t="s">
        <v>52</v>
      </c>
      <c r="B144" s="577" t="s">
        <v>287</v>
      </c>
      <c r="C144" s="577"/>
      <c r="D144" s="594"/>
      <c r="E144" s="595">
        <f>E145+E148+E150</f>
        <v>27000</v>
      </c>
      <c r="F144" s="179"/>
      <c r="G144" s="177"/>
    </row>
    <row r="145" spans="1:7" ht="34.5" customHeight="1">
      <c r="A145" s="261" t="s">
        <v>53</v>
      </c>
      <c r="B145" s="236" t="s">
        <v>808</v>
      </c>
      <c r="C145" s="236"/>
      <c r="D145" s="237">
        <f>D147+D146</f>
        <v>0</v>
      </c>
      <c r="E145" s="253">
        <f>E147+E146</f>
        <v>11000</v>
      </c>
      <c r="F145" s="179"/>
      <c r="G145" s="177"/>
    </row>
    <row r="146" spans="1:7" ht="33.75" customHeight="1">
      <c r="A146" s="263" t="s">
        <v>31</v>
      </c>
      <c r="B146" s="236" t="s">
        <v>808</v>
      </c>
      <c r="C146" s="236" t="s">
        <v>32</v>
      </c>
      <c r="D146" s="237">
        <v>0</v>
      </c>
      <c r="E146" s="253">
        <v>8000</v>
      </c>
      <c r="F146" s="179"/>
      <c r="G146" s="177"/>
    </row>
    <row r="147" spans="1:7" ht="36" customHeight="1">
      <c r="A147" s="254" t="s">
        <v>41</v>
      </c>
      <c r="B147" s="236" t="s">
        <v>808</v>
      </c>
      <c r="C147" s="236" t="s">
        <v>42</v>
      </c>
      <c r="D147" s="237">
        <v>0</v>
      </c>
      <c r="E147" s="253">
        <v>3000</v>
      </c>
      <c r="F147" s="179"/>
      <c r="G147" s="177"/>
    </row>
    <row r="148" spans="1:7" ht="33" customHeight="1">
      <c r="A148" s="254" t="s">
        <v>671</v>
      </c>
      <c r="B148" s="236" t="s">
        <v>812</v>
      </c>
      <c r="C148" s="236"/>
      <c r="D148" s="237">
        <f>D149</f>
        <v>0</v>
      </c>
      <c r="E148" s="253">
        <f>E149</f>
        <v>10000</v>
      </c>
      <c r="F148" s="179"/>
      <c r="G148" s="177"/>
    </row>
    <row r="149" spans="1:7" ht="16.5" customHeight="1">
      <c r="A149" s="271" t="s">
        <v>41</v>
      </c>
      <c r="B149" s="236" t="s">
        <v>812</v>
      </c>
      <c r="C149" s="236" t="s">
        <v>42</v>
      </c>
      <c r="D149" s="237">
        <v>0</v>
      </c>
      <c r="E149" s="253">
        <v>10000</v>
      </c>
      <c r="F149" s="179"/>
      <c r="G149" s="177"/>
    </row>
    <row r="150" spans="1:7" ht="35.25" customHeight="1">
      <c r="A150" s="272" t="s">
        <v>97</v>
      </c>
      <c r="B150" s="236" t="s">
        <v>819</v>
      </c>
      <c r="C150" s="239"/>
      <c r="D150" s="246">
        <f>D151</f>
        <v>0</v>
      </c>
      <c r="E150" s="270">
        <f>E151</f>
        <v>6000</v>
      </c>
      <c r="F150" s="179"/>
      <c r="G150" s="177"/>
    </row>
    <row r="151" spans="1:7" ht="35.25" customHeight="1">
      <c r="A151" s="271" t="s">
        <v>41</v>
      </c>
      <c r="B151" s="236" t="s">
        <v>819</v>
      </c>
      <c r="C151" s="239" t="s">
        <v>42</v>
      </c>
      <c r="D151" s="246">
        <v>0</v>
      </c>
      <c r="E151" s="270">
        <v>6000</v>
      </c>
      <c r="F151" s="179"/>
      <c r="G151" s="177"/>
    </row>
    <row r="152" spans="1:7" ht="16.5" customHeight="1">
      <c r="A152" s="249" t="s">
        <v>71</v>
      </c>
      <c r="B152" s="232" t="s">
        <v>287</v>
      </c>
      <c r="C152" s="232"/>
      <c r="D152" s="233">
        <f>D153+D155+D157+D159</f>
        <v>0</v>
      </c>
      <c r="E152" s="252">
        <f>E153+E155+E157+E159</f>
        <v>2128158</v>
      </c>
      <c r="F152" s="179"/>
      <c r="G152" s="177"/>
    </row>
    <row r="153" spans="1:7" ht="16.5" customHeight="1">
      <c r="A153" s="264" t="s">
        <v>78</v>
      </c>
      <c r="B153" s="236" t="s">
        <v>809</v>
      </c>
      <c r="C153" s="236"/>
      <c r="D153" s="237">
        <f>D154</f>
        <v>0</v>
      </c>
      <c r="E153" s="253">
        <f>E154</f>
        <v>695258</v>
      </c>
      <c r="F153" s="179"/>
      <c r="G153" s="177"/>
    </row>
    <row r="154" spans="1:7" ht="33" customHeight="1">
      <c r="A154" s="264" t="s">
        <v>41</v>
      </c>
      <c r="B154" s="236" t="s">
        <v>809</v>
      </c>
      <c r="C154" s="236" t="s">
        <v>42</v>
      </c>
      <c r="D154" s="237">
        <v>0</v>
      </c>
      <c r="E154" s="253">
        <v>695258</v>
      </c>
      <c r="F154" s="179"/>
      <c r="G154" s="177"/>
    </row>
    <row r="155" spans="1:7" ht="16.5" customHeight="1">
      <c r="A155" s="264" t="s">
        <v>62</v>
      </c>
      <c r="B155" s="236" t="s">
        <v>810</v>
      </c>
      <c r="C155" s="236"/>
      <c r="D155" s="237">
        <f>D156</f>
        <v>0</v>
      </c>
      <c r="E155" s="253">
        <f>E156</f>
        <v>1264900</v>
      </c>
      <c r="F155" s="179"/>
      <c r="G155" s="177"/>
    </row>
    <row r="156" spans="1:7" ht="36" customHeight="1">
      <c r="A156" s="264" t="s">
        <v>41</v>
      </c>
      <c r="B156" s="236" t="s">
        <v>810</v>
      </c>
      <c r="C156" s="236" t="s">
        <v>42</v>
      </c>
      <c r="D156" s="237">
        <v>0</v>
      </c>
      <c r="E156" s="253">
        <v>1264900</v>
      </c>
      <c r="F156" s="179"/>
      <c r="G156" s="177"/>
    </row>
    <row r="157" spans="1:7" ht="16.5" customHeight="1">
      <c r="A157" s="264" t="s">
        <v>834</v>
      </c>
      <c r="B157" s="236" t="s">
        <v>788</v>
      </c>
      <c r="C157" s="236"/>
      <c r="D157" s="237">
        <f>D158</f>
        <v>0</v>
      </c>
      <c r="E157" s="253">
        <f>E158</f>
        <v>0</v>
      </c>
      <c r="F157" s="179"/>
      <c r="G157" s="177"/>
    </row>
    <row r="158" spans="1:7" ht="32.25" customHeight="1">
      <c r="A158" s="264" t="s">
        <v>41</v>
      </c>
      <c r="B158" s="236" t="s">
        <v>788</v>
      </c>
      <c r="C158" s="236" t="s">
        <v>42</v>
      </c>
      <c r="D158" s="237"/>
      <c r="E158" s="253"/>
      <c r="F158" s="179"/>
      <c r="G158" s="177"/>
    </row>
    <row r="159" spans="1:7" ht="16.5" customHeight="1">
      <c r="A159" s="439" t="s">
        <v>481</v>
      </c>
      <c r="B159" s="239" t="s">
        <v>811</v>
      </c>
      <c r="C159" s="239"/>
      <c r="D159" s="246">
        <f>D160</f>
        <v>0</v>
      </c>
      <c r="E159" s="270">
        <f>E160</f>
        <v>168000</v>
      </c>
      <c r="F159" s="179"/>
      <c r="G159" s="177"/>
    </row>
    <row r="160" spans="1:7" ht="34.5" customHeight="1">
      <c r="A160" s="264" t="s">
        <v>41</v>
      </c>
      <c r="B160" s="239" t="s">
        <v>811</v>
      </c>
      <c r="C160" s="236" t="s">
        <v>42</v>
      </c>
      <c r="D160" s="237">
        <v>0</v>
      </c>
      <c r="E160" s="253">
        <v>168000</v>
      </c>
      <c r="F160" s="179"/>
      <c r="G160" s="177"/>
    </row>
    <row r="161" spans="1:7" ht="16.5" customHeight="1">
      <c r="A161" s="251" t="s">
        <v>54</v>
      </c>
      <c r="B161" s="229" t="s">
        <v>287</v>
      </c>
      <c r="C161" s="228"/>
      <c r="D161" s="233">
        <f>D162+D166+D168</f>
        <v>0</v>
      </c>
      <c r="E161" s="252">
        <f>E162+E166+E168</f>
        <v>11858802</v>
      </c>
      <c r="F161" s="179"/>
      <c r="G161" s="177"/>
    </row>
    <row r="162" spans="1:7" ht="53.25" customHeight="1">
      <c r="A162" s="263" t="s">
        <v>82</v>
      </c>
      <c r="B162" s="236" t="s">
        <v>813</v>
      </c>
      <c r="C162" s="216"/>
      <c r="D162" s="237">
        <f>D163+D164+D165</f>
        <v>0</v>
      </c>
      <c r="E162" s="253">
        <f>E163+E164+E165</f>
        <v>8022616</v>
      </c>
      <c r="F162" s="179"/>
      <c r="G162" s="177"/>
    </row>
    <row r="163" spans="1:7" ht="15.75" customHeight="1">
      <c r="A163" s="264" t="s">
        <v>83</v>
      </c>
      <c r="B163" s="236" t="s">
        <v>813</v>
      </c>
      <c r="C163" s="239" t="s">
        <v>84</v>
      </c>
      <c r="D163" s="237">
        <v>0</v>
      </c>
      <c r="E163" s="253">
        <v>5008196</v>
      </c>
      <c r="F163" s="179"/>
      <c r="G163" s="177"/>
    </row>
    <row r="164" spans="1:7" ht="39" customHeight="1">
      <c r="A164" s="271" t="s">
        <v>41</v>
      </c>
      <c r="B164" s="236" t="s">
        <v>813</v>
      </c>
      <c r="C164" s="236" t="s">
        <v>42</v>
      </c>
      <c r="D164" s="237">
        <v>0</v>
      </c>
      <c r="E164" s="253">
        <v>2678420</v>
      </c>
      <c r="F164" s="179"/>
      <c r="G164" s="177"/>
    </row>
    <row r="165" spans="1:7" ht="16.5" customHeight="1">
      <c r="A165" s="255" t="s">
        <v>43</v>
      </c>
      <c r="B165" s="236" t="s">
        <v>813</v>
      </c>
      <c r="C165" s="239" t="s">
        <v>44</v>
      </c>
      <c r="D165" s="246">
        <v>0</v>
      </c>
      <c r="E165" s="270">
        <v>336000</v>
      </c>
      <c r="F165" s="179"/>
      <c r="G165" s="177"/>
    </row>
    <row r="166" spans="1:7" ht="36" customHeight="1">
      <c r="A166" s="273" t="s">
        <v>326</v>
      </c>
      <c r="B166" s="236" t="s">
        <v>814</v>
      </c>
      <c r="C166" s="236"/>
      <c r="D166" s="246">
        <f>D167</f>
        <v>0</v>
      </c>
      <c r="E166" s="270">
        <f>E167</f>
        <v>1392953</v>
      </c>
      <c r="F166" s="179"/>
      <c r="G166" s="177"/>
    </row>
    <row r="167" spans="1:7" ht="32.25" customHeight="1">
      <c r="A167" s="264" t="s">
        <v>41</v>
      </c>
      <c r="B167" s="236" t="s">
        <v>814</v>
      </c>
      <c r="C167" s="236" t="s">
        <v>42</v>
      </c>
      <c r="D167" s="246">
        <v>0</v>
      </c>
      <c r="E167" s="270">
        <v>1392953</v>
      </c>
      <c r="F167" s="179"/>
      <c r="G167" s="177"/>
    </row>
    <row r="168" spans="1:7" ht="50.25" customHeight="1">
      <c r="A168" s="263" t="s">
        <v>484</v>
      </c>
      <c r="B168" s="216" t="s">
        <v>815</v>
      </c>
      <c r="C168" s="239"/>
      <c r="D168" s="246">
        <f>D169+D170</f>
        <v>0</v>
      </c>
      <c r="E168" s="270">
        <f>E169+E170</f>
        <v>2443233</v>
      </c>
      <c r="F168" s="179"/>
      <c r="G168" s="177"/>
    </row>
    <row r="169" spans="1:7" ht="36.75" customHeight="1">
      <c r="A169" s="263" t="s">
        <v>31</v>
      </c>
      <c r="B169" s="216" t="s">
        <v>815</v>
      </c>
      <c r="C169" s="239" t="s">
        <v>32</v>
      </c>
      <c r="D169" s="246">
        <v>0</v>
      </c>
      <c r="E169" s="270">
        <v>2169233</v>
      </c>
      <c r="F169" s="179"/>
      <c r="G169" s="177"/>
    </row>
    <row r="170" spans="1:7" ht="36" customHeight="1">
      <c r="A170" s="264" t="s">
        <v>41</v>
      </c>
      <c r="B170" s="216" t="s">
        <v>815</v>
      </c>
      <c r="C170" s="239" t="s">
        <v>42</v>
      </c>
      <c r="D170" s="246">
        <v>0</v>
      </c>
      <c r="E170" s="270">
        <v>274000</v>
      </c>
      <c r="F170" s="179"/>
      <c r="G170" s="177"/>
    </row>
    <row r="171" spans="1:7" ht="16.5" customHeight="1">
      <c r="A171" s="596" t="s">
        <v>91</v>
      </c>
      <c r="B171" s="577" t="s">
        <v>287</v>
      </c>
      <c r="C171" s="577"/>
      <c r="D171" s="594">
        <f>D172+D174+D176+D178+D180+D182</f>
        <v>0</v>
      </c>
      <c r="E171" s="595">
        <f>E172+E174+E176+E178+E180+E182</f>
        <v>441564</v>
      </c>
      <c r="F171" s="179"/>
      <c r="G171" s="177"/>
    </row>
    <row r="172" spans="1:7" ht="36.75" customHeight="1">
      <c r="A172" s="264" t="s">
        <v>659</v>
      </c>
      <c r="B172" s="216" t="s">
        <v>818</v>
      </c>
      <c r="C172" s="239"/>
      <c r="D172" s="592">
        <f>D173</f>
        <v>0</v>
      </c>
      <c r="E172" s="593">
        <f>E173</f>
        <v>45000</v>
      </c>
      <c r="F172" s="179"/>
      <c r="G172" s="177"/>
    </row>
    <row r="173" spans="1:7" ht="33.75" customHeight="1">
      <c r="A173" s="264" t="s">
        <v>657</v>
      </c>
      <c r="B173" s="216" t="s">
        <v>818</v>
      </c>
      <c r="C173" s="239" t="s">
        <v>656</v>
      </c>
      <c r="D173" s="592"/>
      <c r="E173" s="593">
        <v>45000</v>
      </c>
      <c r="F173" s="179"/>
      <c r="G173" s="177"/>
    </row>
    <row r="174" spans="1:7" ht="33.75" customHeight="1">
      <c r="A174" s="271" t="s">
        <v>337</v>
      </c>
      <c r="B174" s="216" t="s">
        <v>820</v>
      </c>
      <c r="C174" s="239"/>
      <c r="D174" s="246">
        <f>+ D175</f>
        <v>0</v>
      </c>
      <c r="E174" s="270">
        <f>+ E175</f>
        <v>68000</v>
      </c>
      <c r="F174" s="179"/>
      <c r="G174" s="177"/>
    </row>
    <row r="175" spans="1:7" ht="33.75" customHeight="1">
      <c r="A175" s="264" t="s">
        <v>658</v>
      </c>
      <c r="B175" s="216" t="s">
        <v>820</v>
      </c>
      <c r="C175" s="239" t="s">
        <v>656</v>
      </c>
      <c r="D175" s="246">
        <v>0</v>
      </c>
      <c r="E175" s="270">
        <v>68000</v>
      </c>
      <c r="F175" s="179"/>
      <c r="G175" s="177"/>
    </row>
    <row r="176" spans="1:7" ht="17.25" customHeight="1">
      <c r="A176" s="269" t="s">
        <v>92</v>
      </c>
      <c r="B176" s="216" t="s">
        <v>821</v>
      </c>
      <c r="C176" s="239"/>
      <c r="D176" s="246">
        <f>+D177</f>
        <v>0</v>
      </c>
      <c r="E176" s="270">
        <f>+E177</f>
        <v>130000</v>
      </c>
      <c r="F176" s="179"/>
      <c r="G176" s="177"/>
    </row>
    <row r="177" spans="1:7" ht="33.75" customHeight="1">
      <c r="A177" s="264" t="s">
        <v>658</v>
      </c>
      <c r="B177" s="216" t="s">
        <v>821</v>
      </c>
      <c r="C177" s="239" t="s">
        <v>656</v>
      </c>
      <c r="D177" s="246">
        <v>0</v>
      </c>
      <c r="E177" s="270">
        <v>130000</v>
      </c>
      <c r="F177" s="179"/>
      <c r="G177" s="177"/>
    </row>
    <row r="178" spans="1:7" ht="33.75" customHeight="1">
      <c r="A178" s="271" t="s">
        <v>93</v>
      </c>
      <c r="B178" s="216" t="s">
        <v>822</v>
      </c>
      <c r="C178" s="248"/>
      <c r="D178" s="246">
        <f>+D179</f>
        <v>0</v>
      </c>
      <c r="E178" s="270">
        <f>+E179</f>
        <v>6000</v>
      </c>
      <c r="F178" s="179"/>
      <c r="G178" s="177"/>
    </row>
    <row r="179" spans="1:7" ht="31.5" customHeight="1">
      <c r="A179" s="264" t="s">
        <v>658</v>
      </c>
      <c r="B179" s="216" t="s">
        <v>822</v>
      </c>
      <c r="C179" s="239" t="s">
        <v>656</v>
      </c>
      <c r="D179" s="246">
        <v>0</v>
      </c>
      <c r="E179" s="270">
        <v>6000</v>
      </c>
      <c r="F179" s="179"/>
      <c r="G179" s="177"/>
    </row>
    <row r="180" spans="1:7" ht="17.25" customHeight="1">
      <c r="A180" s="271" t="s">
        <v>335</v>
      </c>
      <c r="B180" s="216" t="s">
        <v>816</v>
      </c>
      <c r="C180" s="239"/>
      <c r="D180" s="246">
        <f>D181</f>
        <v>0</v>
      </c>
      <c r="E180" s="270">
        <f>E181</f>
        <v>147564</v>
      </c>
      <c r="F180" s="179"/>
      <c r="G180" s="177"/>
    </row>
    <row r="181" spans="1:7" ht="17.25" customHeight="1">
      <c r="A181" s="264" t="s">
        <v>89</v>
      </c>
      <c r="B181" s="216" t="s">
        <v>816</v>
      </c>
      <c r="C181" s="239" t="s">
        <v>90</v>
      </c>
      <c r="D181" s="246">
        <v>0</v>
      </c>
      <c r="E181" s="270">
        <v>147564</v>
      </c>
      <c r="F181" s="179"/>
      <c r="G181" s="177"/>
    </row>
    <row r="182" spans="1:7" ht="16.5" customHeight="1">
      <c r="A182" s="222" t="s">
        <v>771</v>
      </c>
      <c r="B182" s="239" t="s">
        <v>830</v>
      </c>
      <c r="C182" s="239"/>
      <c r="D182" s="246">
        <f>D183</f>
        <v>0</v>
      </c>
      <c r="E182" s="270">
        <f>E183</f>
        <v>45000</v>
      </c>
      <c r="F182" s="179"/>
      <c r="G182" s="177"/>
    </row>
    <row r="183" spans="1:7" ht="16.5" customHeight="1">
      <c r="A183" s="271" t="s">
        <v>89</v>
      </c>
      <c r="B183" s="239" t="s">
        <v>830</v>
      </c>
      <c r="C183" s="239" t="s">
        <v>90</v>
      </c>
      <c r="D183" s="246">
        <v>0</v>
      </c>
      <c r="E183" s="270">
        <v>45000</v>
      </c>
      <c r="F183" s="179"/>
      <c r="G183" s="177"/>
    </row>
    <row r="184" spans="1:7" ht="19.5" customHeight="1" thickBot="1">
      <c r="A184" s="535" t="s">
        <v>77</v>
      </c>
      <c r="B184" s="536"/>
      <c r="C184" s="537"/>
      <c r="D184" s="538">
        <f>D22+D121</f>
        <v>26145977</v>
      </c>
      <c r="E184" s="539">
        <f>E22+E121</f>
        <v>26568284</v>
      </c>
      <c r="F184" s="179"/>
      <c r="G184" s="177"/>
    </row>
  </sheetData>
  <sheetProtection selectLockedCells="1" selectUnlockedCells="1"/>
  <mergeCells count="5">
    <mergeCell ref="A18:F18"/>
    <mergeCell ref="A14:F14"/>
    <mergeCell ref="A15:F15"/>
    <mergeCell ref="A16:F16"/>
    <mergeCell ref="A17:F17"/>
  </mergeCells>
  <phoneticPr fontId="0" type="noConversion"/>
  <pageMargins left="1.1811023622047245" right="0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116"/>
    <col min="2" max="2" width="59.28515625" style="116" customWidth="1"/>
    <col min="3" max="3" width="17.5703125" style="116" customWidth="1"/>
    <col min="4" max="16384" width="9.140625" style="116"/>
  </cols>
  <sheetData>
    <row r="1" spans="1:256">
      <c r="A1" s="4" t="s">
        <v>186</v>
      </c>
      <c r="B1" s="114" t="s">
        <v>104</v>
      </c>
      <c r="C1" s="114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635" t="s">
        <v>105</v>
      </c>
      <c r="C2" s="635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114" t="s">
        <v>106</v>
      </c>
      <c r="C3" s="11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114" t="s">
        <v>107</v>
      </c>
      <c r="C4" s="11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114" t="s">
        <v>108</v>
      </c>
      <c r="C5" s="114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114" t="s">
        <v>109</v>
      </c>
      <c r="C6" s="114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114" t="s">
        <v>110</v>
      </c>
      <c r="C7" s="114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83"/>
      <c r="C8" s="183"/>
    </row>
    <row r="9" spans="1:256">
      <c r="B9" s="183"/>
      <c r="C9" s="183"/>
    </row>
    <row r="10" spans="1:256">
      <c r="B10" s="183"/>
      <c r="C10" s="183"/>
    </row>
    <row r="11" spans="1:256">
      <c r="B11" s="183"/>
      <c r="C11" s="183"/>
    </row>
    <row r="13" spans="1:256" ht="15.75" customHeight="1">
      <c r="A13" s="636" t="s">
        <v>111</v>
      </c>
      <c r="B13" s="636"/>
      <c r="C13" s="636"/>
      <c r="D13" s="636"/>
      <c r="E13" s="184"/>
      <c r="F13" s="184"/>
    </row>
    <row r="14" spans="1:256" ht="15.75" customHeight="1">
      <c r="A14" s="636" t="s">
        <v>112</v>
      </c>
      <c r="B14" s="636"/>
      <c r="C14" s="636"/>
      <c r="D14" s="636"/>
    </row>
    <row r="15" spans="1:256" ht="15.75" customHeight="1">
      <c r="A15" s="636" t="s">
        <v>113</v>
      </c>
      <c r="B15" s="636"/>
      <c r="C15" s="636"/>
      <c r="D15" s="636"/>
      <c r="E15" s="184"/>
      <c r="F15" s="184"/>
    </row>
    <row r="16" spans="1:256">
      <c r="B16" s="183"/>
      <c r="C16" s="184"/>
      <c r="D16" s="184"/>
      <c r="E16" s="184"/>
      <c r="F16" s="184"/>
    </row>
    <row r="17" spans="1:6">
      <c r="B17" s="183"/>
      <c r="C17" s="184"/>
      <c r="D17" s="184"/>
      <c r="E17" s="184"/>
      <c r="F17" s="184"/>
    </row>
    <row r="19" spans="1:6" s="186" customFormat="1">
      <c r="A19" s="185" t="s">
        <v>102</v>
      </c>
      <c r="B19" s="185" t="s">
        <v>114</v>
      </c>
      <c r="C19" s="185" t="s">
        <v>115</v>
      </c>
    </row>
    <row r="20" spans="1:6" ht="28.5" customHeight="1">
      <c r="A20" s="634" t="s">
        <v>116</v>
      </c>
      <c r="B20" s="187" t="s">
        <v>137</v>
      </c>
      <c r="C20" s="188">
        <f>C22-C23</f>
        <v>5340000</v>
      </c>
    </row>
    <row r="21" spans="1:6">
      <c r="A21" s="634"/>
      <c r="B21" s="189" t="s">
        <v>117</v>
      </c>
      <c r="C21" s="190"/>
    </row>
    <row r="22" spans="1:6" ht="47.25">
      <c r="A22" s="634"/>
      <c r="B22" s="191" t="s">
        <v>118</v>
      </c>
      <c r="C22" s="188">
        <v>5500000</v>
      </c>
    </row>
    <row r="23" spans="1:6" ht="47.25">
      <c r="A23" s="634"/>
      <c r="B23" s="191" t="s">
        <v>119</v>
      </c>
      <c r="C23" s="188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view="pageBreakPreview" topLeftCell="A35" zoomScaleNormal="80" workbookViewId="0">
      <selection sqref="A1:E48"/>
    </sheetView>
  </sheetViews>
  <sheetFormatPr defaultRowHeight="12.75"/>
  <cols>
    <col min="1" max="1" width="37" customWidth="1"/>
    <col min="2" max="2" width="58.42578125" customWidth="1"/>
    <col min="3" max="3" width="17.5703125" style="1" customWidth="1"/>
    <col min="4" max="4" width="0" hidden="1" customWidth="1"/>
    <col min="5" max="5" width="19.7109375" customWidth="1"/>
    <col min="6" max="6" width="0" hidden="1" customWidth="1"/>
  </cols>
  <sheetData>
    <row r="1" spans="1:6" ht="17.25" customHeight="1">
      <c r="B1" s="2" t="s">
        <v>474</v>
      </c>
      <c r="C1" s="3"/>
    </row>
    <row r="2" spans="1:6" ht="18" customHeight="1">
      <c r="B2" s="5" t="s">
        <v>872</v>
      </c>
      <c r="C2" s="3"/>
    </row>
    <row r="3" spans="1:6" ht="18" customHeight="1">
      <c r="B3" s="5" t="s">
        <v>121</v>
      </c>
      <c r="C3" s="3"/>
    </row>
    <row r="4" spans="1:6" ht="17.25" customHeight="1">
      <c r="B4" s="5" t="s">
        <v>663</v>
      </c>
      <c r="C4" s="3"/>
    </row>
    <row r="5" spans="1:6" ht="17.25" customHeight="1">
      <c r="B5" s="5" t="s">
        <v>664</v>
      </c>
      <c r="C5" s="3"/>
    </row>
    <row r="6" spans="1:6" ht="18.75" customHeight="1">
      <c r="B6" s="5" t="s">
        <v>778</v>
      </c>
      <c r="C6" s="3"/>
    </row>
    <row r="7" spans="1:6" ht="21.75" customHeight="1">
      <c r="B7" s="5" t="s">
        <v>779</v>
      </c>
      <c r="C7" s="3"/>
    </row>
    <row r="8" spans="1:6" ht="18" hidden="1" customHeight="1">
      <c r="A8" s="4"/>
      <c r="B8" s="5" t="s">
        <v>369</v>
      </c>
      <c r="C8" s="3"/>
    </row>
    <row r="9" spans="1:6" ht="18" hidden="1" customHeight="1">
      <c r="A9" s="4"/>
      <c r="B9" s="2"/>
      <c r="C9" s="2"/>
    </row>
    <row r="10" spans="1:6" ht="21.75" customHeight="1">
      <c r="B10" s="5" t="s">
        <v>873</v>
      </c>
      <c r="C10" s="2"/>
      <c r="D10" s="5"/>
      <c r="E10" s="5"/>
      <c r="F10" s="5"/>
    </row>
    <row r="11" spans="1:6" ht="12" customHeight="1">
      <c r="B11" s="5"/>
      <c r="C11" s="5"/>
    </row>
    <row r="12" spans="1:6" ht="15" customHeight="1">
      <c r="A12" s="616" t="s">
        <v>711</v>
      </c>
      <c r="B12" s="616"/>
      <c r="C12" s="616"/>
      <c r="D12" s="617"/>
      <c r="E12" s="617"/>
    </row>
    <row r="13" spans="1:6" ht="46.5" customHeight="1">
      <c r="A13" s="616"/>
      <c r="B13" s="616"/>
      <c r="C13" s="616"/>
      <c r="D13" s="617"/>
      <c r="E13" s="617"/>
    </row>
    <row r="14" spans="1:6" ht="18.75">
      <c r="B14" s="6"/>
      <c r="C14" s="7"/>
      <c r="E14" s="7" t="s">
        <v>123</v>
      </c>
    </row>
    <row r="15" spans="1:6" ht="36.75" customHeight="1">
      <c r="A15" s="8" t="s">
        <v>124</v>
      </c>
      <c r="B15" s="9" t="s">
        <v>125</v>
      </c>
      <c r="C15" s="10" t="s">
        <v>712</v>
      </c>
      <c r="E15" s="10" t="s">
        <v>713</v>
      </c>
    </row>
    <row r="16" spans="1:6" ht="56.25" hidden="1">
      <c r="A16" s="11" t="s">
        <v>126</v>
      </c>
      <c r="B16" s="12" t="s">
        <v>127</v>
      </c>
      <c r="C16" s="13">
        <f>C17</f>
        <v>0</v>
      </c>
      <c r="E16" s="13">
        <f>E17</f>
        <v>0</v>
      </c>
    </row>
    <row r="17" spans="1:5" ht="75" hidden="1">
      <c r="A17" s="11" t="s">
        <v>128</v>
      </c>
      <c r="B17" s="12" t="s">
        <v>129</v>
      </c>
      <c r="C17" s="13">
        <v>0</v>
      </c>
      <c r="E17" s="13">
        <v>0</v>
      </c>
    </row>
    <row r="18" spans="1:5" ht="56.25" hidden="1">
      <c r="A18" s="11" t="s">
        <v>130</v>
      </c>
      <c r="B18" s="12" t="s">
        <v>131</v>
      </c>
      <c r="C18" s="13">
        <f>C19</f>
        <v>0</v>
      </c>
      <c r="E18" s="13">
        <f>E19</f>
        <v>0</v>
      </c>
    </row>
    <row r="19" spans="1:5" ht="75" hidden="1">
      <c r="A19" s="11" t="s">
        <v>132</v>
      </c>
      <c r="B19" s="12" t="s">
        <v>133</v>
      </c>
      <c r="C19" s="13">
        <v>0</v>
      </c>
      <c r="E19" s="13">
        <v>0</v>
      </c>
    </row>
    <row r="20" spans="1:5" ht="56.25" hidden="1">
      <c r="A20" s="14" t="s">
        <v>134</v>
      </c>
      <c r="B20" s="15" t="s">
        <v>135</v>
      </c>
      <c r="C20" s="16">
        <f>C21-C23</f>
        <v>0</v>
      </c>
      <c r="D20" t="e">
        <f>'Доходы 2019'!#REF!-#REF!</f>
        <v>#REF!</v>
      </c>
      <c r="E20" s="16">
        <f>E21-E23</f>
        <v>0</v>
      </c>
    </row>
    <row r="21" spans="1:5" ht="56.25" hidden="1">
      <c r="A21" s="11" t="s">
        <v>126</v>
      </c>
      <c r="B21" s="12" t="s">
        <v>127</v>
      </c>
      <c r="C21" s="13">
        <f>C22</f>
        <v>0</v>
      </c>
      <c r="E21" s="13">
        <f>E22</f>
        <v>0</v>
      </c>
    </row>
    <row r="22" spans="1:5" ht="75" hidden="1">
      <c r="A22" s="11" t="s">
        <v>128</v>
      </c>
      <c r="B22" s="12" t="s">
        <v>129</v>
      </c>
      <c r="C22" s="13">
        <v>0</v>
      </c>
      <c r="E22" s="13">
        <v>0</v>
      </c>
    </row>
    <row r="23" spans="1:5" ht="56.25" hidden="1">
      <c r="A23" s="11" t="s">
        <v>130</v>
      </c>
      <c r="B23" s="12" t="s">
        <v>131</v>
      </c>
      <c r="C23" s="13">
        <f>C24</f>
        <v>0</v>
      </c>
      <c r="E23" s="13">
        <f>E24</f>
        <v>0</v>
      </c>
    </row>
    <row r="24" spans="1:5" ht="75" hidden="1">
      <c r="A24" s="11" t="s">
        <v>132</v>
      </c>
      <c r="B24" s="17" t="s">
        <v>133</v>
      </c>
      <c r="C24" s="13">
        <v>0</v>
      </c>
      <c r="E24" s="13">
        <v>0</v>
      </c>
    </row>
    <row r="25" spans="1:5" ht="28.5" hidden="1" customHeight="1">
      <c r="A25" s="18" t="s">
        <v>136</v>
      </c>
      <c r="B25" s="19" t="s">
        <v>137</v>
      </c>
      <c r="C25" s="20">
        <f>C26-C28</f>
        <v>0</v>
      </c>
      <c r="E25" s="20">
        <f>E26-E28</f>
        <v>0</v>
      </c>
    </row>
    <row r="26" spans="1:5" ht="37.5" hidden="1">
      <c r="A26" s="21" t="s">
        <v>138</v>
      </c>
      <c r="B26" s="22" t="s">
        <v>139</v>
      </c>
      <c r="C26" s="23">
        <f>C27</f>
        <v>0</v>
      </c>
      <c r="E26" s="23">
        <f>E27</f>
        <v>0</v>
      </c>
    </row>
    <row r="27" spans="1:5" ht="56.25" hidden="1">
      <c r="A27" s="21" t="s">
        <v>140</v>
      </c>
      <c r="B27" s="22" t="s">
        <v>141</v>
      </c>
      <c r="C27" s="23">
        <v>0</v>
      </c>
      <c r="E27" s="23">
        <v>0</v>
      </c>
    </row>
    <row r="28" spans="1:5" ht="56.25" hidden="1">
      <c r="A28" s="21" t="s">
        <v>142</v>
      </c>
      <c r="B28" s="22" t="s">
        <v>143</v>
      </c>
      <c r="C28" s="24">
        <f>C29</f>
        <v>0</v>
      </c>
      <c r="E28" s="24">
        <f>E29</f>
        <v>0</v>
      </c>
    </row>
    <row r="29" spans="1:5" ht="56.25" hidden="1">
      <c r="A29" s="21" t="s">
        <v>144</v>
      </c>
      <c r="B29" s="25" t="s">
        <v>145</v>
      </c>
      <c r="C29" s="26">
        <v>0</v>
      </c>
      <c r="E29" s="26">
        <v>0</v>
      </c>
    </row>
    <row r="30" spans="1:5" ht="59.25" hidden="1" customHeight="1">
      <c r="A30" s="14" t="s">
        <v>134</v>
      </c>
      <c r="B30" s="27" t="s">
        <v>146</v>
      </c>
      <c r="C30" s="28">
        <f>C31-C33</f>
        <v>0</v>
      </c>
      <c r="D30" t="e">
        <f>#REF!-#REF!</f>
        <v>#REF!</v>
      </c>
      <c r="E30" s="28">
        <f>E31-E33</f>
        <v>0</v>
      </c>
    </row>
    <row r="31" spans="1:5" ht="63" hidden="1" customHeight="1">
      <c r="A31" s="11" t="s">
        <v>147</v>
      </c>
      <c r="B31" s="25" t="s">
        <v>127</v>
      </c>
      <c r="C31" s="26">
        <f>C32</f>
        <v>0</v>
      </c>
      <c r="E31" s="26">
        <f>E32</f>
        <v>0</v>
      </c>
    </row>
    <row r="32" spans="1:5" ht="75.75" hidden="1" customHeight="1">
      <c r="A32" s="11" t="s">
        <v>148</v>
      </c>
      <c r="B32" s="25" t="s">
        <v>149</v>
      </c>
      <c r="C32" s="26">
        <v>0</v>
      </c>
      <c r="E32" s="26">
        <v>0</v>
      </c>
    </row>
    <row r="33" spans="1:5" ht="58.5" hidden="1" customHeight="1">
      <c r="A33" s="11" t="s">
        <v>150</v>
      </c>
      <c r="B33" s="25" t="s">
        <v>151</v>
      </c>
      <c r="C33" s="26">
        <f>C34</f>
        <v>0</v>
      </c>
      <c r="E33" s="26">
        <f>E34</f>
        <v>0</v>
      </c>
    </row>
    <row r="34" spans="1:5" ht="78" hidden="1" customHeight="1">
      <c r="A34" s="11" t="s">
        <v>152</v>
      </c>
      <c r="B34" s="25" t="s">
        <v>153</v>
      </c>
      <c r="C34" s="26">
        <v>0</v>
      </c>
      <c r="E34" s="26">
        <v>0</v>
      </c>
    </row>
    <row r="35" spans="1:5" ht="37.5">
      <c r="A35" s="18" t="s">
        <v>154</v>
      </c>
      <c r="B35" s="30" t="s">
        <v>155</v>
      </c>
      <c r="C35" s="20">
        <f>C39-C36</f>
        <v>0</v>
      </c>
      <c r="D35" s="1"/>
      <c r="E35" s="20">
        <f>E39-E36</f>
        <v>0</v>
      </c>
    </row>
    <row r="36" spans="1:5" ht="21" customHeight="1">
      <c r="A36" s="21" t="s">
        <v>156</v>
      </c>
      <c r="B36" s="31" t="s">
        <v>157</v>
      </c>
      <c r="C36" s="26">
        <f>C37</f>
        <v>26943630</v>
      </c>
      <c r="E36" s="26">
        <f>E37</f>
        <v>27947920</v>
      </c>
    </row>
    <row r="37" spans="1:5" ht="36" customHeight="1">
      <c r="A37" s="21" t="s">
        <v>158</v>
      </c>
      <c r="B37" s="31" t="s">
        <v>159</v>
      </c>
      <c r="C37" s="26">
        <f>C38</f>
        <v>26943630</v>
      </c>
      <c r="E37" s="26">
        <f>E38</f>
        <v>27947920</v>
      </c>
    </row>
    <row r="38" spans="1:5" ht="40.5" customHeight="1">
      <c r="A38" s="21" t="s">
        <v>160</v>
      </c>
      <c r="B38" s="31" t="s">
        <v>614</v>
      </c>
      <c r="C38" s="26">
        <v>26943630</v>
      </c>
      <c r="E38" s="26">
        <v>27947920</v>
      </c>
    </row>
    <row r="39" spans="1:5" ht="24" customHeight="1">
      <c r="A39" s="21" t="s">
        <v>161</v>
      </c>
      <c r="B39" s="31" t="s">
        <v>162</v>
      </c>
      <c r="C39" s="26">
        <f>C40</f>
        <v>26943630</v>
      </c>
      <c r="E39" s="26">
        <f>E40</f>
        <v>27947920</v>
      </c>
    </row>
    <row r="40" spans="1:5" ht="39.75" customHeight="1">
      <c r="A40" s="21" t="s">
        <v>163</v>
      </c>
      <c r="B40" s="31" t="s">
        <v>164</v>
      </c>
      <c r="C40" s="26">
        <f>C41</f>
        <v>26943630</v>
      </c>
      <c r="E40" s="26">
        <f>E41</f>
        <v>27947920</v>
      </c>
    </row>
    <row r="41" spans="1:5" ht="45.75" customHeight="1">
      <c r="A41" s="21" t="s">
        <v>165</v>
      </c>
      <c r="B41" s="32" t="s">
        <v>615</v>
      </c>
      <c r="C41" s="26">
        <v>26943630</v>
      </c>
      <c r="E41" s="26">
        <v>27947920</v>
      </c>
    </row>
    <row r="42" spans="1:5" ht="37.5" hidden="1">
      <c r="A42" s="33" t="s">
        <v>166</v>
      </c>
      <c r="B42" s="34" t="s">
        <v>167</v>
      </c>
      <c r="C42" s="35">
        <v>0</v>
      </c>
      <c r="E42" s="35">
        <v>0</v>
      </c>
    </row>
    <row r="43" spans="1:5" ht="37.5" hidden="1">
      <c r="A43" s="49" t="s">
        <v>168</v>
      </c>
      <c r="B43" s="50" t="s">
        <v>169</v>
      </c>
      <c r="C43" s="13">
        <v>0</v>
      </c>
      <c r="E43" s="13">
        <v>0</v>
      </c>
    </row>
    <row r="44" spans="1:5" ht="37.5" hidden="1">
      <c r="A44" s="38" t="s">
        <v>170</v>
      </c>
      <c r="B44" s="39" t="s">
        <v>171</v>
      </c>
      <c r="C44" s="40">
        <f>C45</f>
        <v>0</v>
      </c>
      <c r="E44" s="40">
        <f>E45</f>
        <v>0</v>
      </c>
    </row>
    <row r="45" spans="1:5" ht="75" hidden="1">
      <c r="A45" s="41" t="s">
        <v>172</v>
      </c>
      <c r="B45" s="42" t="s">
        <v>173</v>
      </c>
      <c r="C45" s="40"/>
      <c r="E45" s="40"/>
    </row>
    <row r="46" spans="1:5" ht="48" hidden="1" customHeight="1">
      <c r="A46" s="49" t="s">
        <v>174</v>
      </c>
      <c r="B46" s="50" t="s">
        <v>175</v>
      </c>
      <c r="C46" s="35">
        <f>C47</f>
        <v>0</v>
      </c>
      <c r="E46" s="35">
        <f>E47</f>
        <v>0</v>
      </c>
    </row>
    <row r="47" spans="1:5" ht="93.75" hidden="1">
      <c r="A47" s="51" t="s">
        <v>183</v>
      </c>
      <c r="B47" s="44" t="s">
        <v>184</v>
      </c>
      <c r="C47" s="45"/>
      <c r="E47" s="45"/>
    </row>
    <row r="48" spans="1:5" ht="18.75">
      <c r="A48" s="46"/>
      <c r="B48" s="47" t="s">
        <v>185</v>
      </c>
      <c r="C48" s="48">
        <f>C25+C20+C35+C42</f>
        <v>0</v>
      </c>
      <c r="E48" s="48">
        <f>E25+E20+E35+E42</f>
        <v>0</v>
      </c>
    </row>
  </sheetData>
  <sheetProtection selectLockedCells="1" selectUnlockedCells="1"/>
  <mergeCells count="1">
    <mergeCell ref="A12:E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view="pageBreakPreview" zoomScaleNormal="80" workbookViewId="0">
      <selection activeCell="F12" sqref="F12"/>
    </sheetView>
  </sheetViews>
  <sheetFormatPr defaultRowHeight="12.75"/>
  <cols>
    <col min="1" max="1" width="32.7109375" style="108" customWidth="1"/>
    <col min="2" max="2" width="70.140625" style="109" customWidth="1"/>
    <col min="3" max="16384" width="9.140625" style="108"/>
  </cols>
  <sheetData>
    <row r="1" spans="1:6" s="110" customFormat="1" ht="14.25" customHeight="1">
      <c r="A1" s="2" t="s">
        <v>617</v>
      </c>
      <c r="B1" s="111"/>
    </row>
    <row r="2" spans="1:6" s="110" customFormat="1" ht="18" customHeight="1">
      <c r="A2" s="2" t="s">
        <v>888</v>
      </c>
      <c r="B2" s="111"/>
    </row>
    <row r="3" spans="1:6" s="110" customFormat="1" ht="18" customHeight="1">
      <c r="A3" s="618" t="s">
        <v>616</v>
      </c>
      <c r="B3" s="618"/>
    </row>
    <row r="4" spans="1:6" s="110" customFormat="1" ht="17.25" customHeight="1">
      <c r="A4" s="2" t="s">
        <v>632</v>
      </c>
      <c r="B4" s="111"/>
    </row>
    <row r="5" spans="1:6" s="110" customFormat="1" ht="17.25" customHeight="1">
      <c r="A5" s="619" t="s">
        <v>633</v>
      </c>
      <c r="B5" s="619"/>
    </row>
    <row r="6" spans="1:6" s="110" customFormat="1" ht="18.75" customHeight="1">
      <c r="A6" s="618" t="s">
        <v>837</v>
      </c>
      <c r="B6" s="618"/>
    </row>
    <row r="7" spans="1:6" s="110" customFormat="1" ht="21.75" customHeight="1">
      <c r="A7" s="2" t="s">
        <v>838</v>
      </c>
      <c r="B7" s="111"/>
    </row>
    <row r="8" spans="1:6" s="110" customFormat="1" ht="21.75" customHeight="1">
      <c r="A8" s="620" t="s">
        <v>874</v>
      </c>
      <c r="B8" s="621"/>
      <c r="C8" s="5"/>
      <c r="D8" s="5"/>
      <c r="E8" s="5"/>
    </row>
    <row r="9" spans="1:6" ht="15.75">
      <c r="A9" s="112"/>
      <c r="B9" s="113"/>
      <c r="C9" s="114"/>
      <c r="D9" s="114"/>
      <c r="E9" s="114"/>
      <c r="F9" s="115" t="s">
        <v>186</v>
      </c>
    </row>
    <row r="10" spans="1:6" s="116" customFormat="1" ht="47.25" customHeight="1">
      <c r="A10" s="616" t="s">
        <v>619</v>
      </c>
      <c r="B10" s="616"/>
    </row>
    <row r="11" spans="1:6" s="116" customFormat="1" ht="15.75">
      <c r="A11" s="117"/>
      <c r="B11" s="118"/>
    </row>
    <row r="12" spans="1:6" s="120" customFormat="1" ht="72.75" customHeight="1">
      <c r="A12" s="446" t="s">
        <v>613</v>
      </c>
      <c r="B12" s="445" t="s">
        <v>605</v>
      </c>
    </row>
    <row r="13" spans="1:6" s="120" customFormat="1" ht="47.25" customHeight="1">
      <c r="A13" s="442" t="s">
        <v>606</v>
      </c>
      <c r="B13" s="443" t="s">
        <v>607</v>
      </c>
    </row>
    <row r="14" spans="1:6" s="120" customFormat="1" ht="32.25" customHeight="1">
      <c r="A14" s="440" t="s">
        <v>608</v>
      </c>
      <c r="B14" s="441" t="s">
        <v>609</v>
      </c>
    </row>
    <row r="15" spans="1:6" s="120" customFormat="1" ht="70.5" customHeight="1">
      <c r="A15" s="440" t="s">
        <v>618</v>
      </c>
      <c r="B15" s="441" t="s">
        <v>610</v>
      </c>
    </row>
  </sheetData>
  <sheetProtection selectLockedCells="1" selectUnlockedCells="1"/>
  <mergeCells count="5">
    <mergeCell ref="A3:B3"/>
    <mergeCell ref="A5:B5"/>
    <mergeCell ref="A6:B6"/>
    <mergeCell ref="A10:B10"/>
    <mergeCell ref="A8:B8"/>
  </mergeCells>
  <pageMargins left="0.98425196850393704" right="0" top="0.39370078740157483" bottom="0" header="0.51181102362204722" footer="0.51181102362204722"/>
  <pageSetup paperSize="9" scale="85" firstPageNumber="0" orientation="portrait" horizontalDpi="300" verticalDpi="300" r:id="rId1"/>
  <headerFooter alignWithMargins="0"/>
  <colBreaks count="1" manualBreakCount="1"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206"/>
  <sheetViews>
    <sheetView view="pageBreakPreview" topLeftCell="A74" zoomScaleNormal="80" workbookViewId="0">
      <selection sqref="A1:C197"/>
    </sheetView>
  </sheetViews>
  <sheetFormatPr defaultRowHeight="18.75"/>
  <cols>
    <col min="1" max="1" width="38.7109375" style="4" customWidth="1"/>
    <col min="2" max="2" width="106.140625" style="4" customWidth="1"/>
    <col min="3" max="3" width="21.5703125" style="52" customWidth="1"/>
  </cols>
  <sheetData>
    <row r="1" spans="1:6" ht="24.75" customHeight="1">
      <c r="A1"/>
      <c r="B1" s="53" t="s">
        <v>741</v>
      </c>
      <c r="C1" s="54"/>
    </row>
    <row r="2" spans="1:6" ht="24.75" customHeight="1">
      <c r="A2"/>
      <c r="B2" s="53" t="s">
        <v>889</v>
      </c>
      <c r="C2" s="54"/>
    </row>
    <row r="3" spans="1:6" ht="24.75" customHeight="1">
      <c r="A3"/>
      <c r="B3" s="53" t="s">
        <v>742</v>
      </c>
      <c r="C3" s="54"/>
    </row>
    <row r="4" spans="1:6" ht="24.75" customHeight="1">
      <c r="A4"/>
      <c r="B4" s="53" t="s">
        <v>743</v>
      </c>
      <c r="C4" s="54"/>
    </row>
    <row r="5" spans="1:6" ht="24.75" customHeight="1">
      <c r="A5"/>
      <c r="B5" s="53" t="s">
        <v>744</v>
      </c>
      <c r="C5" s="54"/>
    </row>
    <row r="6" spans="1:6" ht="24.75" customHeight="1">
      <c r="A6"/>
      <c r="B6" s="53" t="s">
        <v>775</v>
      </c>
      <c r="C6" s="54"/>
    </row>
    <row r="7" spans="1:6" ht="24.75" customHeight="1">
      <c r="A7"/>
      <c r="B7" s="53" t="s">
        <v>776</v>
      </c>
      <c r="C7" s="54"/>
    </row>
    <row r="8" spans="1:6" ht="18" hidden="1" customHeight="1">
      <c r="B8" s="53" t="s">
        <v>122</v>
      </c>
      <c r="C8" s="5"/>
    </row>
    <row r="9" spans="1:6" ht="18" hidden="1" customHeight="1">
      <c r="B9" s="55"/>
      <c r="C9" s="5"/>
    </row>
    <row r="10" spans="1:6" ht="21.75" customHeight="1">
      <c r="A10"/>
      <c r="B10" s="5" t="s">
        <v>875</v>
      </c>
      <c r="C10" s="5"/>
      <c r="F10" s="125"/>
    </row>
    <row r="11" spans="1:6" ht="21.4" customHeight="1">
      <c r="A11" s="5"/>
      <c r="B11" s="2"/>
      <c r="C11" s="2"/>
      <c r="D11" s="5"/>
      <c r="E11" s="5"/>
    </row>
    <row r="12" spans="1:6" ht="23.45" customHeight="1">
      <c r="A12" s="623" t="s">
        <v>187</v>
      </c>
      <c r="B12" s="623"/>
      <c r="C12" s="623"/>
    </row>
    <row r="13" spans="1:6" ht="23.45" customHeight="1">
      <c r="A13" s="623" t="s">
        <v>188</v>
      </c>
      <c r="B13" s="623"/>
      <c r="C13" s="623"/>
    </row>
    <row r="14" spans="1:6" ht="26.65" customHeight="1">
      <c r="A14" s="622" t="s">
        <v>774</v>
      </c>
      <c r="B14" s="622"/>
      <c r="C14" s="622"/>
    </row>
    <row r="15" spans="1:6" ht="19.5">
      <c r="A15" s="57"/>
      <c r="B15" s="57"/>
      <c r="C15" s="56" t="s">
        <v>649</v>
      </c>
    </row>
    <row r="16" spans="1:6" s="58" customFormat="1" ht="60.75" customHeight="1">
      <c r="A16" s="308" t="s">
        <v>189</v>
      </c>
      <c r="B16" s="309" t="s">
        <v>190</v>
      </c>
      <c r="C16" s="310" t="s">
        <v>668</v>
      </c>
    </row>
    <row r="17" spans="1:14" s="58" customFormat="1" ht="20.25" customHeight="1">
      <c r="A17" s="311" t="s">
        <v>191</v>
      </c>
      <c r="B17" s="59" t="s">
        <v>192</v>
      </c>
      <c r="C17" s="312">
        <f>C18+C51+C59+C69+C75+C82+C41+C47</f>
        <v>25729470</v>
      </c>
    </row>
    <row r="18" spans="1:14" s="58" customFormat="1" ht="29.25" customHeight="1">
      <c r="A18" s="313" t="s">
        <v>193</v>
      </c>
      <c r="B18" s="61" t="s">
        <v>194</v>
      </c>
      <c r="C18" s="314">
        <f>C19+C22</f>
        <v>21874080</v>
      </c>
    </row>
    <row r="19" spans="1:14" s="58" customFormat="1" ht="34.5" hidden="1" customHeight="1">
      <c r="A19" s="313" t="s">
        <v>195</v>
      </c>
      <c r="B19" s="61" t="s">
        <v>196</v>
      </c>
      <c r="C19" s="314">
        <f>C20</f>
        <v>0</v>
      </c>
    </row>
    <row r="20" spans="1:14" s="58" customFormat="1" ht="60" hidden="1" customHeight="1">
      <c r="A20" s="315" t="s">
        <v>197</v>
      </c>
      <c r="B20" s="63" t="s">
        <v>198</v>
      </c>
      <c r="C20" s="316">
        <f>C21</f>
        <v>0</v>
      </c>
    </row>
    <row r="21" spans="1:14" s="58" customFormat="1" ht="49.5" hidden="1" customHeight="1">
      <c r="A21" s="315" t="s">
        <v>199</v>
      </c>
      <c r="B21" s="63" t="s">
        <v>200</v>
      </c>
      <c r="C21" s="317">
        <v>0</v>
      </c>
    </row>
    <row r="22" spans="1:14" s="58" customFormat="1" ht="20.25">
      <c r="A22" s="313" t="s">
        <v>201</v>
      </c>
      <c r="B22" s="61" t="s">
        <v>202</v>
      </c>
      <c r="C22" s="318">
        <f>C23+C24+C25</f>
        <v>21874080</v>
      </c>
    </row>
    <row r="23" spans="1:14" s="58" customFormat="1" ht="87" customHeight="1">
      <c r="A23" s="315" t="s">
        <v>203</v>
      </c>
      <c r="B23" s="67" t="s">
        <v>204</v>
      </c>
      <c r="C23" s="317">
        <v>21861000</v>
      </c>
    </row>
    <row r="24" spans="1:14" s="58" customFormat="1" ht="121.5">
      <c r="A24" s="315" t="s">
        <v>206</v>
      </c>
      <c r="B24" s="63" t="s">
        <v>655</v>
      </c>
      <c r="C24" s="316">
        <v>12500</v>
      </c>
      <c r="N24" s="68"/>
    </row>
    <row r="25" spans="1:14" s="58" customFormat="1" ht="39.75" customHeight="1">
      <c r="A25" s="315" t="s">
        <v>208</v>
      </c>
      <c r="B25" s="63" t="s">
        <v>209</v>
      </c>
      <c r="C25" s="316">
        <v>580</v>
      </c>
    </row>
    <row r="26" spans="1:14" s="58" customFormat="1" ht="20.25" hidden="1">
      <c r="A26" s="313" t="s">
        <v>210</v>
      </c>
      <c r="B26" s="61" t="s">
        <v>211</v>
      </c>
      <c r="C26" s="314">
        <f>C38</f>
        <v>0</v>
      </c>
    </row>
    <row r="27" spans="1:14" s="58" customFormat="1" ht="39" hidden="1" customHeight="1">
      <c r="A27" s="315" t="s">
        <v>212</v>
      </c>
      <c r="B27" s="69" t="s">
        <v>213</v>
      </c>
      <c r="C27" s="316">
        <f>C28+C31+C34</f>
        <v>0</v>
      </c>
    </row>
    <row r="28" spans="1:14" s="58" customFormat="1" ht="39" hidden="1" customHeight="1">
      <c r="A28" s="315" t="s">
        <v>214</v>
      </c>
      <c r="B28" s="70" t="s">
        <v>215</v>
      </c>
      <c r="C28" s="316">
        <f>C29+C30</f>
        <v>0</v>
      </c>
    </row>
    <row r="29" spans="1:14" s="58" customFormat="1" ht="31.5" hidden="1" customHeight="1">
      <c r="A29" s="315" t="s">
        <v>216</v>
      </c>
      <c r="B29" s="70" t="s">
        <v>217</v>
      </c>
      <c r="C29" s="316"/>
    </row>
    <row r="30" spans="1:14" s="58" customFormat="1" ht="39" hidden="1" customHeight="1">
      <c r="A30" s="315" t="s">
        <v>218</v>
      </c>
      <c r="B30" s="70" t="s">
        <v>219</v>
      </c>
      <c r="C30" s="316"/>
    </row>
    <row r="31" spans="1:14" s="58" customFormat="1" ht="39" hidden="1" customHeight="1">
      <c r="A31" s="315" t="s">
        <v>220</v>
      </c>
      <c r="B31" s="70" t="s">
        <v>221</v>
      </c>
      <c r="C31" s="316">
        <f>C32+C33</f>
        <v>0</v>
      </c>
    </row>
    <row r="32" spans="1:14" s="58" customFormat="1" ht="39" hidden="1" customHeight="1">
      <c r="A32" s="315" t="s">
        <v>222</v>
      </c>
      <c r="B32" s="70" t="s">
        <v>221</v>
      </c>
      <c r="C32" s="316"/>
    </row>
    <row r="33" spans="1:3" s="58" customFormat="1" ht="39" hidden="1" customHeight="1">
      <c r="A33" s="315" t="s">
        <v>223</v>
      </c>
      <c r="B33" s="70" t="s">
        <v>224</v>
      </c>
      <c r="C33" s="316"/>
    </row>
    <row r="34" spans="1:3" s="58" customFormat="1" ht="41.25" hidden="1" customHeight="1">
      <c r="A34" s="315" t="s">
        <v>225</v>
      </c>
      <c r="B34" s="71" t="s">
        <v>226</v>
      </c>
      <c r="C34" s="316">
        <f>C35+C36</f>
        <v>0</v>
      </c>
    </row>
    <row r="35" spans="1:3" s="58" customFormat="1" ht="36" hidden="1" customHeight="1">
      <c r="A35" s="315" t="s">
        <v>227</v>
      </c>
      <c r="B35" s="71" t="s">
        <v>226</v>
      </c>
      <c r="C35" s="316"/>
    </row>
    <row r="36" spans="1:3" s="58" customFormat="1" ht="35.25" hidden="1" customHeight="1">
      <c r="A36" s="315" t="s">
        <v>228</v>
      </c>
      <c r="B36" s="71" t="s">
        <v>229</v>
      </c>
      <c r="C36" s="316"/>
    </row>
    <row r="37" spans="1:3" s="58" customFormat="1" ht="46.5" hidden="1" customHeight="1">
      <c r="A37" s="315" t="s">
        <v>230</v>
      </c>
      <c r="B37" s="70" t="s">
        <v>231</v>
      </c>
      <c r="C37" s="316">
        <v>0</v>
      </c>
    </row>
    <row r="38" spans="1:3" s="58" customFormat="1" ht="18.75" hidden="1" customHeight="1">
      <c r="A38" s="315" t="s">
        <v>232</v>
      </c>
      <c r="B38" s="63" t="s">
        <v>233</v>
      </c>
      <c r="C38" s="316">
        <f>C39+C40</f>
        <v>0</v>
      </c>
    </row>
    <row r="39" spans="1:3" s="58" customFormat="1" ht="18.75" hidden="1" customHeight="1">
      <c r="A39" s="319" t="s">
        <v>234</v>
      </c>
      <c r="B39" s="72" t="s">
        <v>233</v>
      </c>
      <c r="C39" s="316">
        <v>0</v>
      </c>
    </row>
    <row r="40" spans="1:3" s="58" customFormat="1" ht="19.5" hidden="1" customHeight="1">
      <c r="A40" s="319" t="s">
        <v>235</v>
      </c>
      <c r="B40" s="72" t="s">
        <v>236</v>
      </c>
      <c r="C40" s="316">
        <v>0</v>
      </c>
    </row>
    <row r="41" spans="1:3" s="58" customFormat="1" ht="45.75" customHeight="1">
      <c r="A41" s="320" t="s">
        <v>274</v>
      </c>
      <c r="B41" s="194" t="s">
        <v>268</v>
      </c>
      <c r="C41" s="314">
        <f>C42</f>
        <v>569800</v>
      </c>
    </row>
    <row r="42" spans="1:3" s="58" customFormat="1" ht="38.25" customHeight="1">
      <c r="A42" s="321" t="s">
        <v>275</v>
      </c>
      <c r="B42" s="193" t="s">
        <v>269</v>
      </c>
      <c r="C42" s="316">
        <f>C43+C44+C45+C46</f>
        <v>569800</v>
      </c>
    </row>
    <row r="43" spans="1:3" s="58" customFormat="1" ht="81.75" customHeight="1">
      <c r="A43" s="321" t="s">
        <v>276</v>
      </c>
      <c r="B43" s="193" t="s">
        <v>270</v>
      </c>
      <c r="C43" s="316">
        <v>248400</v>
      </c>
    </row>
    <row r="44" spans="1:3" s="58" customFormat="1" ht="81.75" customHeight="1">
      <c r="A44" s="321" t="s">
        <v>277</v>
      </c>
      <c r="B44" s="193" t="s">
        <v>271</v>
      </c>
      <c r="C44" s="316">
        <v>2300</v>
      </c>
    </row>
    <row r="45" spans="1:3" s="58" customFormat="1" ht="82.5" customHeight="1">
      <c r="A45" s="321" t="s">
        <v>278</v>
      </c>
      <c r="B45" s="193" t="s">
        <v>272</v>
      </c>
      <c r="C45" s="316">
        <v>319100</v>
      </c>
    </row>
    <row r="46" spans="1:3" s="58" customFormat="1" ht="79.5" customHeight="1">
      <c r="A46" s="321" t="s">
        <v>620</v>
      </c>
      <c r="B46" s="193" t="s">
        <v>273</v>
      </c>
      <c r="C46" s="316">
        <v>0</v>
      </c>
    </row>
    <row r="47" spans="1:3" s="58" customFormat="1" ht="21" customHeight="1">
      <c r="A47" s="313" t="s">
        <v>210</v>
      </c>
      <c r="B47" s="73" t="s">
        <v>211</v>
      </c>
      <c r="C47" s="314">
        <f>C48</f>
        <v>25500</v>
      </c>
    </row>
    <row r="48" spans="1:3" s="58" customFormat="1" ht="19.5" customHeight="1">
      <c r="A48" s="313" t="s">
        <v>232</v>
      </c>
      <c r="B48" s="471" t="s">
        <v>233</v>
      </c>
      <c r="C48" s="314">
        <f>C49</f>
        <v>25500</v>
      </c>
    </row>
    <row r="49" spans="1:3" s="58" customFormat="1" ht="20.25" customHeight="1">
      <c r="A49" s="315" t="s">
        <v>234</v>
      </c>
      <c r="B49" s="470" t="s">
        <v>233</v>
      </c>
      <c r="C49" s="316">
        <v>25500</v>
      </c>
    </row>
    <row r="50" spans="1:3" s="58" customFormat="1" ht="5.25" hidden="1" customHeight="1">
      <c r="A50" s="493" t="s">
        <v>235</v>
      </c>
      <c r="B50" s="470" t="s">
        <v>662</v>
      </c>
      <c r="C50" s="316">
        <v>400</v>
      </c>
    </row>
    <row r="51" spans="1:3" s="58" customFormat="1" ht="19.5" customHeight="1">
      <c r="A51" s="313" t="s">
        <v>237</v>
      </c>
      <c r="B51" s="73" t="s">
        <v>238</v>
      </c>
      <c r="C51" s="314">
        <f>C52+C54</f>
        <v>3240900</v>
      </c>
    </row>
    <row r="52" spans="1:3" s="58" customFormat="1" ht="19.5" customHeight="1">
      <c r="A52" s="313" t="s">
        <v>239</v>
      </c>
      <c r="B52" s="72" t="s">
        <v>240</v>
      </c>
      <c r="C52" s="316">
        <f>C53</f>
        <v>48000</v>
      </c>
    </row>
    <row r="53" spans="1:3" s="58" customFormat="1" ht="42" customHeight="1">
      <c r="A53" s="313" t="s">
        <v>241</v>
      </c>
      <c r="B53" s="606" t="s">
        <v>621</v>
      </c>
      <c r="C53" s="316">
        <v>48000</v>
      </c>
    </row>
    <row r="54" spans="1:3" s="58" customFormat="1" ht="27" customHeight="1">
      <c r="A54" s="313" t="s">
        <v>652</v>
      </c>
      <c r="B54" s="73" t="s">
        <v>243</v>
      </c>
      <c r="C54" s="314">
        <f>C55+C57</f>
        <v>3192900</v>
      </c>
    </row>
    <row r="55" spans="1:3" s="58" customFormat="1" ht="28.5" customHeight="1">
      <c r="A55" s="313" t="s">
        <v>653</v>
      </c>
      <c r="B55" s="192" t="s">
        <v>177</v>
      </c>
      <c r="C55" s="314">
        <f>C56</f>
        <v>3060300</v>
      </c>
    </row>
    <row r="56" spans="1:3" s="58" customFormat="1" ht="41.25" customHeight="1">
      <c r="A56" s="315" t="s">
        <v>650</v>
      </c>
      <c r="B56" s="606" t="s">
        <v>622</v>
      </c>
      <c r="C56" s="316">
        <v>3060300</v>
      </c>
    </row>
    <row r="57" spans="1:3" s="58" customFormat="1" ht="32.25" customHeight="1">
      <c r="A57" s="313" t="s">
        <v>654</v>
      </c>
      <c r="B57" s="192" t="s">
        <v>180</v>
      </c>
      <c r="C57" s="314">
        <f>C58</f>
        <v>132600</v>
      </c>
    </row>
    <row r="58" spans="1:3" s="58" customFormat="1" ht="41.25" customHeight="1">
      <c r="A58" s="315" t="s">
        <v>651</v>
      </c>
      <c r="B58" s="606" t="s">
        <v>846</v>
      </c>
      <c r="C58" s="316">
        <v>132600</v>
      </c>
    </row>
    <row r="59" spans="1:3" s="58" customFormat="1" ht="20.25">
      <c r="A59" s="313" t="s">
        <v>244</v>
      </c>
      <c r="B59" s="61" t="s">
        <v>623</v>
      </c>
      <c r="C59" s="314">
        <f>C60+C62</f>
        <v>6190</v>
      </c>
    </row>
    <row r="60" spans="1:3" s="58" customFormat="1" ht="43.5" customHeight="1">
      <c r="A60" s="315" t="s">
        <v>245</v>
      </c>
      <c r="B60" s="606" t="s">
        <v>246</v>
      </c>
      <c r="C60" s="316">
        <f>C61</f>
        <v>6190</v>
      </c>
    </row>
    <row r="61" spans="1:3" s="58" customFormat="1" ht="87" customHeight="1">
      <c r="A61" s="315" t="s">
        <v>247</v>
      </c>
      <c r="B61" s="606" t="s">
        <v>7</v>
      </c>
      <c r="C61" s="316">
        <v>6190</v>
      </c>
    </row>
    <row r="62" spans="1:3" s="58" customFormat="1" ht="40.5" hidden="1">
      <c r="A62" s="315" t="s">
        <v>249</v>
      </c>
      <c r="B62" s="63" t="s">
        <v>250</v>
      </c>
      <c r="C62" s="316">
        <f>C64+C63</f>
        <v>0</v>
      </c>
    </row>
    <row r="63" spans="1:3" s="58" customFormat="1" ht="81" hidden="1" customHeight="1">
      <c r="A63" s="315" t="s">
        <v>251</v>
      </c>
      <c r="B63" s="63" t="s">
        <v>252</v>
      </c>
      <c r="C63" s="316">
        <f>1800000-1800000</f>
        <v>0</v>
      </c>
    </row>
    <row r="64" spans="1:3" s="58" customFormat="1" ht="40.5" hidden="1">
      <c r="A64" s="315" t="s">
        <v>253</v>
      </c>
      <c r="B64" s="63" t="s">
        <v>254</v>
      </c>
      <c r="C64" s="316"/>
    </row>
    <row r="65" spans="1:3" s="58" customFormat="1" ht="40.5" hidden="1">
      <c r="A65" s="313" t="s">
        <v>255</v>
      </c>
      <c r="B65" s="61" t="s">
        <v>256</v>
      </c>
      <c r="C65" s="314"/>
    </row>
    <row r="66" spans="1:3" s="58" customFormat="1" ht="20.25" hidden="1">
      <c r="A66" s="315" t="s">
        <v>257</v>
      </c>
      <c r="B66" s="63" t="s">
        <v>258</v>
      </c>
      <c r="C66" s="316"/>
    </row>
    <row r="67" spans="1:3" s="58" customFormat="1" ht="60.75" hidden="1">
      <c r="A67" s="315" t="s">
        <v>259</v>
      </c>
      <c r="B67" s="63" t="s">
        <v>260</v>
      </c>
      <c r="C67" s="316"/>
    </row>
    <row r="68" spans="1:3" s="58" customFormat="1" ht="60.75" hidden="1">
      <c r="A68" s="315" t="s">
        <v>261</v>
      </c>
      <c r="B68" s="63" t="s">
        <v>262</v>
      </c>
      <c r="C68" s="316"/>
    </row>
    <row r="69" spans="1:3" s="58" customFormat="1" ht="40.5">
      <c r="A69" s="313" t="s">
        <v>263</v>
      </c>
      <c r="B69" s="61" t="s">
        <v>264</v>
      </c>
      <c r="C69" s="314">
        <f>C70</f>
        <v>5000</v>
      </c>
    </row>
    <row r="70" spans="1:3" s="58" customFormat="1" ht="102" customHeight="1">
      <c r="A70" s="315" t="s">
        <v>265</v>
      </c>
      <c r="B70" s="606" t="s">
        <v>266</v>
      </c>
      <c r="C70" s="316">
        <f>C71+C73</f>
        <v>5000</v>
      </c>
    </row>
    <row r="71" spans="1:3" s="58" customFormat="1" ht="0.75" customHeight="1">
      <c r="A71" s="315" t="s">
        <v>267</v>
      </c>
      <c r="B71" s="63" t="s">
        <v>345</v>
      </c>
      <c r="C71" s="316">
        <f>C72</f>
        <v>0</v>
      </c>
    </row>
    <row r="72" spans="1:3" s="58" customFormat="1" ht="88.5" hidden="1" customHeight="1">
      <c r="A72" s="315" t="s">
        <v>346</v>
      </c>
      <c r="B72" s="609" t="s">
        <v>347</v>
      </c>
      <c r="C72" s="316">
        <v>0</v>
      </c>
    </row>
    <row r="73" spans="1:3" s="76" customFormat="1" ht="87" customHeight="1">
      <c r="A73" s="607" t="s">
        <v>348</v>
      </c>
      <c r="B73" s="610" t="s">
        <v>349</v>
      </c>
      <c r="C73" s="473">
        <f>C74</f>
        <v>5000</v>
      </c>
    </row>
    <row r="74" spans="1:3" s="76" customFormat="1" ht="72" customHeight="1">
      <c r="A74" s="607" t="s">
        <v>350</v>
      </c>
      <c r="B74" s="610" t="s">
        <v>624</v>
      </c>
      <c r="C74" s="473">
        <v>5000</v>
      </c>
    </row>
    <row r="75" spans="1:3" s="58" customFormat="1" ht="42" customHeight="1">
      <c r="A75" s="608" t="s">
        <v>351</v>
      </c>
      <c r="B75" s="614" t="s">
        <v>850</v>
      </c>
      <c r="C75" s="472">
        <f>C76+C79</f>
        <v>8000</v>
      </c>
    </row>
    <row r="76" spans="1:3" s="58" customFormat="1" ht="20.25">
      <c r="A76" s="599" t="s">
        <v>353</v>
      </c>
      <c r="B76" s="610" t="s">
        <v>354</v>
      </c>
      <c r="C76" s="473">
        <f>C77</f>
        <v>8000</v>
      </c>
    </row>
    <row r="77" spans="1:3" s="58" customFormat="1" ht="20.25">
      <c r="A77" s="599" t="s">
        <v>355</v>
      </c>
      <c r="B77" s="610" t="s">
        <v>356</v>
      </c>
      <c r="C77" s="473">
        <f>C78</f>
        <v>8000</v>
      </c>
    </row>
    <row r="78" spans="1:3" s="58" customFormat="1" ht="40.5">
      <c r="A78" s="599" t="s">
        <v>357</v>
      </c>
      <c r="B78" s="610" t="s">
        <v>845</v>
      </c>
      <c r="C78" s="473">
        <v>8000</v>
      </c>
    </row>
    <row r="79" spans="1:3" s="58" customFormat="1" ht="34.5" hidden="1" customHeight="1">
      <c r="A79" s="315" t="s">
        <v>358</v>
      </c>
      <c r="B79" s="600" t="s">
        <v>359</v>
      </c>
      <c r="C79" s="316">
        <f>C80</f>
        <v>0</v>
      </c>
    </row>
    <row r="80" spans="1:3" s="58" customFormat="1" ht="38.25" hidden="1" customHeight="1">
      <c r="A80" s="315" t="s">
        <v>360</v>
      </c>
      <c r="B80" s="77" t="s">
        <v>361</v>
      </c>
      <c r="C80" s="316">
        <f>C81</f>
        <v>0</v>
      </c>
    </row>
    <row r="81" spans="1:3" s="58" customFormat="1" ht="42.75" hidden="1" customHeight="1">
      <c r="A81" s="315" t="s">
        <v>362</v>
      </c>
      <c r="B81" s="77" t="s">
        <v>363</v>
      </c>
      <c r="C81" s="316"/>
    </row>
    <row r="82" spans="1:3" s="58" customFormat="1" ht="1.5" hidden="1" customHeight="1">
      <c r="A82" s="313" t="s">
        <v>364</v>
      </c>
      <c r="B82" s="61" t="s">
        <v>365</v>
      </c>
      <c r="C82" s="314">
        <f>C83+C86</f>
        <v>0</v>
      </c>
    </row>
    <row r="83" spans="1:3" s="58" customFormat="1" ht="86.25" hidden="1" customHeight="1">
      <c r="A83" s="315" t="s">
        <v>366</v>
      </c>
      <c r="B83" s="63" t="s">
        <v>367</v>
      </c>
      <c r="C83" s="314">
        <f>C84</f>
        <v>0</v>
      </c>
    </row>
    <row r="84" spans="1:3" s="58" customFormat="1" ht="92.25" hidden="1" customHeight="1">
      <c r="A84" s="315" t="s">
        <v>368</v>
      </c>
      <c r="B84" s="63" t="s">
        <v>370</v>
      </c>
      <c r="C84" s="314">
        <f>C85</f>
        <v>0</v>
      </c>
    </row>
    <row r="85" spans="1:3" s="58" customFormat="1" ht="111" hidden="1" customHeight="1">
      <c r="A85" s="315" t="s">
        <v>371</v>
      </c>
      <c r="B85" s="63" t="s">
        <v>372</v>
      </c>
      <c r="C85" s="316">
        <v>0</v>
      </c>
    </row>
    <row r="86" spans="1:3" s="58" customFormat="1" ht="60.75" hidden="1">
      <c r="A86" s="315" t="s">
        <v>373</v>
      </c>
      <c r="B86" s="63" t="s">
        <v>374</v>
      </c>
      <c r="C86" s="316">
        <f>C87</f>
        <v>0</v>
      </c>
    </row>
    <row r="87" spans="1:3" s="58" customFormat="1" ht="39" hidden="1" customHeight="1">
      <c r="A87" s="315" t="s">
        <v>375</v>
      </c>
      <c r="B87" s="63" t="s">
        <v>376</v>
      </c>
      <c r="C87" s="316">
        <f>C88</f>
        <v>0</v>
      </c>
    </row>
    <row r="88" spans="1:3" s="58" customFormat="1" ht="39.75" hidden="1" customHeight="1">
      <c r="A88" s="315" t="s">
        <v>377</v>
      </c>
      <c r="B88" s="63" t="s">
        <v>378</v>
      </c>
      <c r="C88" s="316">
        <v>0</v>
      </c>
    </row>
    <row r="89" spans="1:3" s="58" customFormat="1" ht="60.75" hidden="1">
      <c r="A89" s="315" t="s">
        <v>379</v>
      </c>
      <c r="B89" s="63" t="s">
        <v>380</v>
      </c>
      <c r="C89" s="316"/>
    </row>
    <row r="90" spans="1:3" s="58" customFormat="1" ht="60.75" hidden="1">
      <c r="A90" s="315" t="s">
        <v>381</v>
      </c>
      <c r="B90" s="63" t="s">
        <v>382</v>
      </c>
      <c r="C90" s="316"/>
    </row>
    <row r="91" spans="1:3" s="58" customFormat="1" ht="20.25" hidden="1">
      <c r="A91" s="313" t="s">
        <v>383</v>
      </c>
      <c r="B91" s="61" t="s">
        <v>384</v>
      </c>
      <c r="C91" s="314">
        <f>C92+C95+C98+C100+C104+C108+C105+C107+C102</f>
        <v>0</v>
      </c>
    </row>
    <row r="92" spans="1:3" s="58" customFormat="1" ht="40.5" hidden="1">
      <c r="A92" s="315" t="s">
        <v>385</v>
      </c>
      <c r="B92" s="63" t="s">
        <v>386</v>
      </c>
      <c r="C92" s="314"/>
    </row>
    <row r="93" spans="1:3" s="58" customFormat="1" ht="81" hidden="1">
      <c r="A93" s="315" t="s">
        <v>387</v>
      </c>
      <c r="B93" s="63" t="s">
        <v>388</v>
      </c>
      <c r="C93" s="314"/>
    </row>
    <row r="94" spans="1:3" s="58" customFormat="1" ht="60.75" hidden="1">
      <c r="A94" s="315" t="s">
        <v>389</v>
      </c>
      <c r="B94" s="63" t="s">
        <v>390</v>
      </c>
      <c r="C94" s="314"/>
    </row>
    <row r="95" spans="1:3" s="58" customFormat="1" ht="60.75" hidden="1">
      <c r="A95" s="315" t="s">
        <v>391</v>
      </c>
      <c r="B95" s="63" t="s">
        <v>392</v>
      </c>
      <c r="C95" s="314"/>
    </row>
    <row r="96" spans="1:3" s="58" customFormat="1" ht="20.25" hidden="1">
      <c r="A96" s="315"/>
      <c r="B96" s="63"/>
      <c r="C96" s="314"/>
    </row>
    <row r="97" spans="1:3" s="58" customFormat="1" ht="20.25" hidden="1">
      <c r="A97" s="315"/>
      <c r="B97" s="63"/>
      <c r="C97" s="314"/>
    </row>
    <row r="98" spans="1:3" s="58" customFormat="1" ht="40.5" hidden="1">
      <c r="A98" s="315" t="s">
        <v>393</v>
      </c>
      <c r="B98" s="63" t="s">
        <v>394</v>
      </c>
      <c r="C98" s="314"/>
    </row>
    <row r="99" spans="1:3" s="58" customFormat="1" ht="60.75" hidden="1">
      <c r="A99" s="315" t="s">
        <v>395</v>
      </c>
      <c r="B99" s="63" t="s">
        <v>396</v>
      </c>
      <c r="C99" s="316"/>
    </row>
    <row r="100" spans="1:3" s="58" customFormat="1" ht="101.25" hidden="1">
      <c r="A100" s="315" t="s">
        <v>397</v>
      </c>
      <c r="B100" s="63" t="s">
        <v>398</v>
      </c>
      <c r="C100" s="316">
        <f>C101</f>
        <v>0</v>
      </c>
    </row>
    <row r="101" spans="1:3" s="58" customFormat="1" ht="20.25" hidden="1">
      <c r="A101" s="315" t="s">
        <v>399</v>
      </c>
      <c r="B101" s="63" t="s">
        <v>400</v>
      </c>
      <c r="C101" s="316"/>
    </row>
    <row r="102" spans="1:3" s="58" customFormat="1" ht="37.5" hidden="1" customHeight="1">
      <c r="A102" s="315" t="s">
        <v>401</v>
      </c>
      <c r="B102" s="63" t="s">
        <v>402</v>
      </c>
      <c r="C102" s="316">
        <f>C103</f>
        <v>0</v>
      </c>
    </row>
    <row r="103" spans="1:3" s="58" customFormat="1" ht="37.5" hidden="1" customHeight="1">
      <c r="A103" s="315" t="s">
        <v>403</v>
      </c>
      <c r="B103" s="63" t="s">
        <v>404</v>
      </c>
      <c r="C103" s="316">
        <v>0</v>
      </c>
    </row>
    <row r="104" spans="1:3" s="58" customFormat="1" ht="60.75" hidden="1">
      <c r="A104" s="323" t="s">
        <v>405</v>
      </c>
      <c r="B104" s="63" t="s">
        <v>406</v>
      </c>
      <c r="C104" s="316">
        <v>0</v>
      </c>
    </row>
    <row r="105" spans="1:3" s="79" customFormat="1" ht="60.75" hidden="1">
      <c r="A105" s="324" t="s">
        <v>407</v>
      </c>
      <c r="B105" s="78" t="s">
        <v>408</v>
      </c>
      <c r="C105" s="316">
        <f>C106</f>
        <v>0</v>
      </c>
    </row>
    <row r="106" spans="1:3" s="79" customFormat="1" ht="60.75" hidden="1">
      <c r="A106" s="324" t="s">
        <v>409</v>
      </c>
      <c r="B106" s="78" t="s">
        <v>410</v>
      </c>
      <c r="C106" s="316"/>
    </row>
    <row r="107" spans="1:3" s="79" customFormat="1" ht="72" hidden="1" customHeight="1">
      <c r="A107" s="324" t="s">
        <v>411</v>
      </c>
      <c r="B107" s="78" t="s">
        <v>412</v>
      </c>
      <c r="C107" s="316">
        <v>0</v>
      </c>
    </row>
    <row r="108" spans="1:3" s="58" customFormat="1" ht="40.5" hidden="1">
      <c r="A108" s="323" t="s">
        <v>413</v>
      </c>
      <c r="B108" s="63" t="s">
        <v>414</v>
      </c>
      <c r="C108" s="316">
        <f>C109</f>
        <v>0</v>
      </c>
    </row>
    <row r="109" spans="1:3" s="58" customFormat="1" ht="51.75" hidden="1" customHeight="1">
      <c r="A109" s="323" t="s">
        <v>415</v>
      </c>
      <c r="B109" s="67" t="s">
        <v>416</v>
      </c>
      <c r="C109" s="316">
        <v>0</v>
      </c>
    </row>
    <row r="110" spans="1:3" s="81" customFormat="1" ht="63.75" hidden="1" customHeight="1">
      <c r="A110" s="325" t="s">
        <v>417</v>
      </c>
      <c r="B110" s="80" t="s">
        <v>418</v>
      </c>
      <c r="C110" s="314"/>
    </row>
    <row r="111" spans="1:3" s="81" customFormat="1" ht="39.75" hidden="1" customHeight="1">
      <c r="A111" s="326" t="s">
        <v>419</v>
      </c>
      <c r="B111" s="82" t="s">
        <v>420</v>
      </c>
      <c r="C111" s="314"/>
    </row>
    <row r="112" spans="1:3" s="81" customFormat="1" ht="60.75" hidden="1">
      <c r="A112" s="326" t="s">
        <v>421</v>
      </c>
      <c r="B112" s="82" t="s">
        <v>422</v>
      </c>
      <c r="C112" s="316"/>
    </row>
    <row r="113" spans="1:3" s="58" customFormat="1" ht="21.75" customHeight="1">
      <c r="A113" s="313" t="s">
        <v>423</v>
      </c>
      <c r="B113" s="611" t="s">
        <v>424</v>
      </c>
      <c r="C113" s="314">
        <f>C114+C194+C182</f>
        <v>355200</v>
      </c>
    </row>
    <row r="114" spans="1:3" s="58" customFormat="1" ht="44.25" customHeight="1">
      <c r="A114" s="599" t="s">
        <v>425</v>
      </c>
      <c r="B114" s="610" t="s">
        <v>859</v>
      </c>
      <c r="C114" s="473">
        <f>C115+C120+C165+C176+C186</f>
        <v>355200</v>
      </c>
    </row>
    <row r="115" spans="1:3" s="58" customFormat="1" ht="0.75" customHeight="1">
      <c r="A115" s="313"/>
      <c r="B115" s="613"/>
      <c r="C115" s="314"/>
    </row>
    <row r="116" spans="1:3" s="58" customFormat="1" ht="27.75" hidden="1" customHeight="1">
      <c r="A116" s="315"/>
      <c r="B116" s="63"/>
      <c r="C116" s="314"/>
    </row>
    <row r="117" spans="1:3" s="58" customFormat="1" ht="20.25" hidden="1">
      <c r="A117" s="315"/>
      <c r="B117" s="63"/>
      <c r="C117" s="316"/>
    </row>
    <row r="118" spans="1:3" s="58" customFormat="1" ht="40.5" hidden="1">
      <c r="A118" s="315" t="s">
        <v>427</v>
      </c>
      <c r="B118" s="63" t="s">
        <v>428</v>
      </c>
      <c r="C118" s="314">
        <f>C119</f>
        <v>0</v>
      </c>
    </row>
    <row r="119" spans="1:3" s="58" customFormat="1" ht="40.5" hidden="1">
      <c r="A119" s="315" t="s">
        <v>429</v>
      </c>
      <c r="B119" s="63" t="s">
        <v>430</v>
      </c>
      <c r="C119" s="316"/>
    </row>
    <row r="120" spans="1:3" s="58" customFormat="1" ht="60.75" hidden="1">
      <c r="A120" s="313" t="s">
        <v>431</v>
      </c>
      <c r="B120" s="61" t="s">
        <v>432</v>
      </c>
      <c r="C120" s="314">
        <f>C121+C123+C125+C127+C129+C131+C133+C135+C137+C139+C141+C143+C145+C150+C155+C157+C159+C161+C163</f>
        <v>0</v>
      </c>
    </row>
    <row r="121" spans="1:3" s="58" customFormat="1" ht="40.5" hidden="1">
      <c r="A121" s="315" t="s">
        <v>433</v>
      </c>
      <c r="B121" s="63" t="s">
        <v>434</v>
      </c>
      <c r="C121" s="314"/>
    </row>
    <row r="122" spans="1:3" s="58" customFormat="1" ht="40.5" hidden="1">
      <c r="A122" s="315" t="s">
        <v>435</v>
      </c>
      <c r="B122" s="63" t="s">
        <v>436</v>
      </c>
      <c r="C122" s="316"/>
    </row>
    <row r="123" spans="1:3" s="58" customFormat="1" ht="20.25" hidden="1">
      <c r="A123" s="315" t="s">
        <v>437</v>
      </c>
      <c r="B123" s="63" t="s">
        <v>438</v>
      </c>
      <c r="C123" s="314">
        <f>C124</f>
        <v>0</v>
      </c>
    </row>
    <row r="124" spans="1:3" s="58" customFormat="1" ht="40.5" hidden="1">
      <c r="A124" s="315" t="s">
        <v>439</v>
      </c>
      <c r="B124" s="70" t="s">
        <v>440</v>
      </c>
      <c r="C124" s="316"/>
    </row>
    <row r="125" spans="1:3" s="58" customFormat="1" ht="40.5" hidden="1">
      <c r="A125" s="315" t="s">
        <v>441</v>
      </c>
      <c r="B125" s="83" t="s">
        <v>442</v>
      </c>
      <c r="C125" s="314">
        <f>C126</f>
        <v>0</v>
      </c>
    </row>
    <row r="126" spans="1:3" s="58" customFormat="1" ht="60.75" hidden="1">
      <c r="A126" s="315" t="s">
        <v>443</v>
      </c>
      <c r="B126" s="83" t="s">
        <v>444</v>
      </c>
      <c r="C126" s="316"/>
    </row>
    <row r="127" spans="1:3" s="58" customFormat="1" ht="20.25" hidden="1">
      <c r="A127" s="315" t="s">
        <v>445</v>
      </c>
      <c r="B127" s="63" t="s">
        <v>446</v>
      </c>
      <c r="C127" s="314"/>
    </row>
    <row r="128" spans="1:3" s="58" customFormat="1" ht="40.5" hidden="1">
      <c r="A128" s="315" t="s">
        <v>447</v>
      </c>
      <c r="B128" s="63" t="s">
        <v>448</v>
      </c>
      <c r="C128" s="316"/>
    </row>
    <row r="129" spans="1:3" s="58" customFormat="1" ht="60.75" hidden="1">
      <c r="A129" s="315" t="s">
        <v>449</v>
      </c>
      <c r="B129" s="63" t="s">
        <v>450</v>
      </c>
      <c r="C129" s="314">
        <f>C130</f>
        <v>0</v>
      </c>
    </row>
    <row r="130" spans="1:3" s="58" customFormat="1" ht="60.75" hidden="1">
      <c r="A130" s="315" t="s">
        <v>451</v>
      </c>
      <c r="B130" s="63" t="s">
        <v>452</v>
      </c>
      <c r="C130" s="316"/>
    </row>
    <row r="131" spans="1:3" s="58" customFormat="1" ht="40.5" hidden="1">
      <c r="A131" s="315" t="s">
        <v>453</v>
      </c>
      <c r="B131" s="63" t="s">
        <v>454</v>
      </c>
      <c r="C131" s="314"/>
    </row>
    <row r="132" spans="1:3" s="58" customFormat="1" ht="60.75" hidden="1">
      <c r="A132" s="315" t="s">
        <v>455</v>
      </c>
      <c r="B132" s="63" t="s">
        <v>456</v>
      </c>
      <c r="C132" s="316"/>
    </row>
    <row r="133" spans="1:3" s="58" customFormat="1" ht="60.75" hidden="1">
      <c r="A133" s="315" t="s">
        <v>457</v>
      </c>
      <c r="B133" s="70" t="s">
        <v>458</v>
      </c>
      <c r="C133" s="314">
        <f>C134</f>
        <v>0</v>
      </c>
    </row>
    <row r="134" spans="1:3" s="58" customFormat="1" ht="60.75" hidden="1">
      <c r="A134" s="315" t="s">
        <v>459</v>
      </c>
      <c r="B134" s="70" t="s">
        <v>460</v>
      </c>
      <c r="C134" s="316"/>
    </row>
    <row r="135" spans="1:3" s="58" customFormat="1" ht="40.5" hidden="1">
      <c r="A135" s="315" t="s">
        <v>461</v>
      </c>
      <c r="B135" s="63" t="s">
        <v>462</v>
      </c>
      <c r="C135" s="314">
        <f>C136</f>
        <v>0</v>
      </c>
    </row>
    <row r="136" spans="1:3" s="58" customFormat="1" ht="40.5" hidden="1">
      <c r="A136" s="315" t="s">
        <v>463</v>
      </c>
      <c r="B136" s="63" t="s">
        <v>464</v>
      </c>
      <c r="C136" s="316"/>
    </row>
    <row r="137" spans="1:3" s="58" customFormat="1" ht="81" hidden="1">
      <c r="A137" s="315" t="s">
        <v>465</v>
      </c>
      <c r="B137" s="84" t="s">
        <v>466</v>
      </c>
      <c r="C137" s="316">
        <f>C138</f>
        <v>0</v>
      </c>
    </row>
    <row r="138" spans="1:3" s="58" customFormat="1" ht="50.25" hidden="1" customHeight="1">
      <c r="A138" s="315" t="s">
        <v>467</v>
      </c>
      <c r="B138" s="84" t="s">
        <v>468</v>
      </c>
      <c r="C138" s="316"/>
    </row>
    <row r="139" spans="1:3" s="58" customFormat="1" ht="40.5" hidden="1">
      <c r="A139" s="315" t="s">
        <v>469</v>
      </c>
      <c r="B139" s="70" t="s">
        <v>486</v>
      </c>
      <c r="C139" s="314">
        <f>C140</f>
        <v>0</v>
      </c>
    </row>
    <row r="140" spans="1:3" s="58" customFormat="1" ht="40.5" hidden="1">
      <c r="A140" s="315" t="s">
        <v>487</v>
      </c>
      <c r="B140" s="70" t="s">
        <v>488</v>
      </c>
      <c r="C140" s="316"/>
    </row>
    <row r="141" spans="1:3" s="58" customFormat="1" ht="40.5" hidden="1">
      <c r="A141" s="315" t="s">
        <v>489</v>
      </c>
      <c r="B141" s="84" t="s">
        <v>490</v>
      </c>
      <c r="C141" s="314">
        <f>C142</f>
        <v>0</v>
      </c>
    </row>
    <row r="142" spans="1:3" s="58" customFormat="1" ht="40.5" hidden="1">
      <c r="A142" s="315" t="s">
        <v>491</v>
      </c>
      <c r="B142" s="84" t="s">
        <v>492</v>
      </c>
      <c r="C142" s="316"/>
    </row>
    <row r="143" spans="1:3" s="58" customFormat="1" ht="40.5" hidden="1">
      <c r="A143" s="315" t="s">
        <v>493</v>
      </c>
      <c r="B143" s="63" t="s">
        <v>494</v>
      </c>
      <c r="C143" s="314">
        <f>C144</f>
        <v>0</v>
      </c>
    </row>
    <row r="144" spans="1:3" s="58" customFormat="1" ht="60.75" hidden="1">
      <c r="A144" s="315" t="s">
        <v>495</v>
      </c>
      <c r="B144" s="63" t="s">
        <v>496</v>
      </c>
      <c r="C144" s="316"/>
    </row>
    <row r="145" spans="1:3" s="58" customFormat="1" ht="101.25" hidden="1">
      <c r="A145" s="315" t="s">
        <v>497</v>
      </c>
      <c r="B145" s="63" t="s">
        <v>498</v>
      </c>
      <c r="C145" s="314">
        <f>C146</f>
        <v>0</v>
      </c>
    </row>
    <row r="146" spans="1:3" s="58" customFormat="1" ht="101.25" hidden="1">
      <c r="A146" s="315" t="s">
        <v>499</v>
      </c>
      <c r="B146" s="63" t="s">
        <v>500</v>
      </c>
      <c r="C146" s="316">
        <f>C147+C148+C149</f>
        <v>0</v>
      </c>
    </row>
    <row r="147" spans="1:3" s="58" customFormat="1" ht="81" hidden="1">
      <c r="A147" s="315" t="s">
        <v>501</v>
      </c>
      <c r="B147" s="63" t="s">
        <v>502</v>
      </c>
      <c r="C147" s="316"/>
    </row>
    <row r="148" spans="1:3" s="58" customFormat="1" ht="81" hidden="1">
      <c r="A148" s="315" t="s">
        <v>503</v>
      </c>
      <c r="B148" s="63" t="s">
        <v>504</v>
      </c>
      <c r="C148" s="316"/>
    </row>
    <row r="149" spans="1:3" s="58" customFormat="1" ht="101.25" hidden="1">
      <c r="A149" s="315" t="s">
        <v>505</v>
      </c>
      <c r="B149" s="63" t="s">
        <v>506</v>
      </c>
      <c r="C149" s="327"/>
    </row>
    <row r="150" spans="1:3" s="58" customFormat="1" ht="60.75" hidden="1">
      <c r="A150" s="315" t="s">
        <v>507</v>
      </c>
      <c r="B150" s="63" t="s">
        <v>508</v>
      </c>
      <c r="C150" s="314">
        <f>C151</f>
        <v>0</v>
      </c>
    </row>
    <row r="151" spans="1:3" s="58" customFormat="1" ht="60.75" hidden="1">
      <c r="A151" s="315" t="s">
        <v>509</v>
      </c>
      <c r="B151" s="63" t="s">
        <v>510</v>
      </c>
      <c r="C151" s="316">
        <f>C152+C153+C154</f>
        <v>0</v>
      </c>
    </row>
    <row r="152" spans="1:3" s="58" customFormat="1" ht="40.5" hidden="1">
      <c r="A152" s="315" t="s">
        <v>511</v>
      </c>
      <c r="B152" s="63" t="s">
        <v>512</v>
      </c>
      <c r="C152" s="316"/>
    </row>
    <row r="153" spans="1:3" s="58" customFormat="1" ht="60.75" hidden="1">
      <c r="A153" s="315" t="s">
        <v>513</v>
      </c>
      <c r="B153" s="63" t="s">
        <v>514</v>
      </c>
      <c r="C153" s="316"/>
    </row>
    <row r="154" spans="1:3" s="58" customFormat="1" ht="81" hidden="1">
      <c r="A154" s="315" t="s">
        <v>515</v>
      </c>
      <c r="B154" s="63" t="s">
        <v>516</v>
      </c>
      <c r="C154" s="327"/>
    </row>
    <row r="155" spans="1:3" s="58" customFormat="1" ht="40.5" hidden="1">
      <c r="A155" s="315" t="s">
        <v>517</v>
      </c>
      <c r="B155" s="84" t="s">
        <v>518</v>
      </c>
      <c r="C155" s="316"/>
    </row>
    <row r="156" spans="1:3" s="58" customFormat="1" ht="40.5" hidden="1">
      <c r="A156" s="315" t="s">
        <v>519</v>
      </c>
      <c r="B156" s="84" t="s">
        <v>520</v>
      </c>
      <c r="C156" s="316"/>
    </row>
    <row r="157" spans="1:3" s="58" customFormat="1" ht="40.5" hidden="1">
      <c r="A157" s="315" t="s">
        <v>521</v>
      </c>
      <c r="B157" s="63" t="s">
        <v>522</v>
      </c>
      <c r="C157" s="314">
        <f>C158</f>
        <v>0</v>
      </c>
    </row>
    <row r="158" spans="1:3" s="58" customFormat="1" ht="60.75" hidden="1">
      <c r="A158" s="315" t="s">
        <v>523</v>
      </c>
      <c r="B158" s="63" t="s">
        <v>524</v>
      </c>
      <c r="C158" s="316"/>
    </row>
    <row r="159" spans="1:3" s="58" customFormat="1" ht="40.5" hidden="1">
      <c r="A159" s="315" t="s">
        <v>525</v>
      </c>
      <c r="B159" s="86" t="s">
        <v>526</v>
      </c>
      <c r="C159" s="316">
        <f>C160</f>
        <v>0</v>
      </c>
    </row>
    <row r="160" spans="1:3" s="58" customFormat="1" ht="40.5" hidden="1">
      <c r="A160" s="315" t="s">
        <v>527</v>
      </c>
      <c r="B160" s="87" t="s">
        <v>528</v>
      </c>
      <c r="C160" s="316"/>
    </row>
    <row r="161" spans="1:3" s="58" customFormat="1" ht="40.5" hidden="1">
      <c r="A161" s="315" t="s">
        <v>529</v>
      </c>
      <c r="B161" s="88" t="s">
        <v>530</v>
      </c>
      <c r="C161" s="316">
        <f>C162</f>
        <v>0</v>
      </c>
    </row>
    <row r="162" spans="1:3" s="58" customFormat="1" ht="40.5" hidden="1">
      <c r="A162" s="328" t="s">
        <v>531</v>
      </c>
      <c r="B162" s="88" t="s">
        <v>532</v>
      </c>
      <c r="C162" s="329"/>
    </row>
    <row r="163" spans="1:3" s="58" customFormat="1" ht="20.25" hidden="1">
      <c r="A163" s="315" t="s">
        <v>533</v>
      </c>
      <c r="B163" s="63" t="s">
        <v>534</v>
      </c>
      <c r="C163" s="314">
        <f>C164</f>
        <v>0</v>
      </c>
    </row>
    <row r="164" spans="1:3" s="58" customFormat="1" ht="31.5" hidden="1" customHeight="1">
      <c r="A164" s="315" t="s">
        <v>535</v>
      </c>
      <c r="B164" s="609" t="s">
        <v>536</v>
      </c>
      <c r="C164" s="316"/>
    </row>
    <row r="165" spans="1:3" s="58" customFormat="1" ht="31.5" customHeight="1">
      <c r="A165" s="608" t="s">
        <v>858</v>
      </c>
      <c r="B165" s="610" t="s">
        <v>857</v>
      </c>
      <c r="C165" s="472">
        <f>C170+C172</f>
        <v>355200</v>
      </c>
    </row>
    <row r="166" spans="1:3" s="58" customFormat="1" ht="56.25" hidden="1" customHeight="1">
      <c r="A166" s="599" t="s">
        <v>538</v>
      </c>
      <c r="B166" s="540" t="s">
        <v>539</v>
      </c>
      <c r="C166" s="472"/>
    </row>
    <row r="167" spans="1:3" s="58" customFormat="1" ht="56.25" hidden="1" customHeight="1">
      <c r="A167" s="599" t="s">
        <v>540</v>
      </c>
      <c r="B167" s="540" t="s">
        <v>541</v>
      </c>
      <c r="C167" s="473"/>
    </row>
    <row r="168" spans="1:3" s="58" customFormat="1" ht="40.5" hidden="1">
      <c r="A168" s="599" t="s">
        <v>542</v>
      </c>
      <c r="B168" s="540" t="s">
        <v>543</v>
      </c>
      <c r="C168" s="473">
        <f>C169</f>
        <v>0</v>
      </c>
    </row>
    <row r="169" spans="1:3" s="58" customFormat="1" ht="40.5" hidden="1">
      <c r="A169" s="599" t="s">
        <v>544</v>
      </c>
      <c r="B169" s="540" t="s">
        <v>545</v>
      </c>
      <c r="C169" s="473"/>
    </row>
    <row r="170" spans="1:3" s="58" customFormat="1" ht="42" customHeight="1">
      <c r="A170" s="599" t="s">
        <v>856</v>
      </c>
      <c r="B170" s="610" t="s">
        <v>855</v>
      </c>
      <c r="C170" s="473">
        <f>C171</f>
        <v>310200</v>
      </c>
    </row>
    <row r="171" spans="1:3" s="58" customFormat="1" ht="42" customHeight="1">
      <c r="A171" s="599" t="s">
        <v>854</v>
      </c>
      <c r="B171" s="610" t="s">
        <v>639</v>
      </c>
      <c r="C171" s="473">
        <v>310200</v>
      </c>
    </row>
    <row r="172" spans="1:3" s="58" customFormat="1" ht="42" customHeight="1">
      <c r="A172" s="599" t="s">
        <v>860</v>
      </c>
      <c r="B172" s="610" t="s">
        <v>765</v>
      </c>
      <c r="C172" s="473">
        <f>C173</f>
        <v>45000</v>
      </c>
    </row>
    <row r="173" spans="1:3" s="58" customFormat="1" ht="44.25" customHeight="1" thickBot="1">
      <c r="A173" s="599" t="s">
        <v>861</v>
      </c>
      <c r="B173" s="610" t="s">
        <v>764</v>
      </c>
      <c r="C173" s="473">
        <v>45000</v>
      </c>
    </row>
    <row r="174" spans="1:3" s="58" customFormat="1" ht="68.25" hidden="1" customHeight="1">
      <c r="A174" s="315" t="s">
        <v>554</v>
      </c>
      <c r="B174" s="612" t="s">
        <v>555</v>
      </c>
      <c r="C174" s="316">
        <f>C175</f>
        <v>0</v>
      </c>
    </row>
    <row r="175" spans="1:3" s="58" customFormat="1" ht="60.75" hidden="1" customHeight="1">
      <c r="A175" s="315" t="s">
        <v>556</v>
      </c>
      <c r="B175" s="63" t="s">
        <v>557</v>
      </c>
      <c r="C175" s="316"/>
    </row>
    <row r="176" spans="1:3" s="58" customFormat="1" ht="29.25" hidden="1" customHeight="1">
      <c r="A176" s="313" t="s">
        <v>558</v>
      </c>
      <c r="B176" s="61" t="s">
        <v>559</v>
      </c>
      <c r="C176" s="314">
        <f>C180</f>
        <v>0</v>
      </c>
    </row>
    <row r="177" spans="1:3" s="58" customFormat="1" ht="60.75" hidden="1">
      <c r="A177" s="315" t="s">
        <v>560</v>
      </c>
      <c r="B177" s="63" t="s">
        <v>561</v>
      </c>
      <c r="C177" s="314">
        <f>C178</f>
        <v>0</v>
      </c>
    </row>
    <row r="178" spans="1:3" s="58" customFormat="1" ht="60.75" hidden="1">
      <c r="A178" s="315" t="s">
        <v>562</v>
      </c>
      <c r="B178" s="63" t="s">
        <v>563</v>
      </c>
      <c r="C178" s="316"/>
    </row>
    <row r="179" spans="1:3" s="58" customFormat="1" ht="60.75" hidden="1">
      <c r="A179" s="315" t="s">
        <v>564</v>
      </c>
      <c r="B179" s="89" t="s">
        <v>565</v>
      </c>
      <c r="C179" s="314">
        <f>C180</f>
        <v>0</v>
      </c>
    </row>
    <row r="180" spans="1:3" s="58" customFormat="1" ht="57" hidden="1" customHeight="1">
      <c r="A180" s="315" t="s">
        <v>560</v>
      </c>
      <c r="B180" s="63" t="s">
        <v>561</v>
      </c>
      <c r="C180" s="316">
        <f>C181</f>
        <v>0</v>
      </c>
    </row>
    <row r="181" spans="1:3" s="58" customFormat="1" ht="57" hidden="1" customHeight="1">
      <c r="A181" s="315" t="s">
        <v>562</v>
      </c>
      <c r="B181" s="63" t="s">
        <v>626</v>
      </c>
      <c r="C181" s="316">
        <v>0</v>
      </c>
    </row>
    <row r="182" spans="1:3" s="58" customFormat="1" ht="31.5" hidden="1" customHeight="1">
      <c r="A182" s="313" t="s">
        <v>646</v>
      </c>
      <c r="B182" s="61" t="s">
        <v>583</v>
      </c>
      <c r="C182" s="314">
        <f>C183</f>
        <v>0</v>
      </c>
    </row>
    <row r="183" spans="1:3" s="58" customFormat="1" ht="31.5" hidden="1" customHeight="1">
      <c r="A183" s="315" t="s">
        <v>647</v>
      </c>
      <c r="B183" s="63" t="s">
        <v>645</v>
      </c>
      <c r="C183" s="316">
        <f>C184</f>
        <v>0</v>
      </c>
    </row>
    <row r="184" spans="1:3" s="58" customFormat="1" ht="33" hidden="1" customHeight="1">
      <c r="A184" s="315" t="s">
        <v>644</v>
      </c>
      <c r="B184" s="63" t="s">
        <v>645</v>
      </c>
      <c r="C184" s="316">
        <v>0</v>
      </c>
    </row>
    <row r="185" spans="1:3" s="58" customFormat="1" ht="23.25" hidden="1" customHeight="1">
      <c r="A185" s="315" t="s">
        <v>566</v>
      </c>
      <c r="B185" s="63" t="s">
        <v>567</v>
      </c>
      <c r="C185" s="316"/>
    </row>
    <row r="186" spans="1:3" s="58" customFormat="1" ht="21.75" hidden="1" customHeight="1">
      <c r="A186" s="315" t="s">
        <v>568</v>
      </c>
      <c r="B186" s="63" t="s">
        <v>569</v>
      </c>
      <c r="C186" s="314"/>
    </row>
    <row r="187" spans="1:3" s="58" customFormat="1" ht="19.5" hidden="1" customHeight="1">
      <c r="A187" s="315" t="s">
        <v>570</v>
      </c>
      <c r="B187" s="63" t="s">
        <v>571</v>
      </c>
      <c r="C187" s="316"/>
    </row>
    <row r="188" spans="1:3" s="76" customFormat="1" ht="20.25" hidden="1" customHeight="1">
      <c r="A188" s="322" t="s">
        <v>572</v>
      </c>
      <c r="B188" s="75" t="s">
        <v>573</v>
      </c>
      <c r="C188" s="314">
        <f>C189</f>
        <v>0</v>
      </c>
    </row>
    <row r="189" spans="1:3" s="76" customFormat="1" ht="21.75" hidden="1" customHeight="1">
      <c r="A189" s="322" t="s">
        <v>574</v>
      </c>
      <c r="B189" s="75" t="s">
        <v>575</v>
      </c>
      <c r="C189" s="316"/>
    </row>
    <row r="190" spans="1:3" s="76" customFormat="1" ht="19.5" hidden="1" customHeight="1">
      <c r="A190" s="315" t="s">
        <v>576</v>
      </c>
      <c r="B190" s="90" t="s">
        <v>577</v>
      </c>
      <c r="C190" s="314">
        <f>C191</f>
        <v>0</v>
      </c>
    </row>
    <row r="191" spans="1:3" s="76" customFormat="1" ht="19.5" hidden="1" customHeight="1">
      <c r="A191" s="315" t="s">
        <v>578</v>
      </c>
      <c r="B191" s="90" t="s">
        <v>579</v>
      </c>
      <c r="C191" s="316"/>
    </row>
    <row r="192" spans="1:3" s="58" customFormat="1" ht="22.5" hidden="1" customHeight="1">
      <c r="A192" s="315" t="s">
        <v>580</v>
      </c>
      <c r="B192" s="70" t="s">
        <v>581</v>
      </c>
      <c r="C192" s="314">
        <f>C193</f>
        <v>0</v>
      </c>
    </row>
    <row r="193" spans="1:3" s="58" customFormat="1" ht="24.75" hidden="1" customHeight="1">
      <c r="A193" s="315" t="s">
        <v>566</v>
      </c>
      <c r="B193" s="70" t="s">
        <v>567</v>
      </c>
      <c r="C193" s="330"/>
    </row>
    <row r="194" spans="1:3" s="58" customFormat="1" ht="20.25" hidden="1" customHeight="1">
      <c r="A194" s="313" t="s">
        <v>582</v>
      </c>
      <c r="B194" s="61" t="s">
        <v>583</v>
      </c>
      <c r="C194" s="314">
        <f>C195</f>
        <v>0</v>
      </c>
    </row>
    <row r="195" spans="1:3" s="58" customFormat="1" ht="21.75" hidden="1" customHeight="1">
      <c r="A195" s="315" t="s">
        <v>584</v>
      </c>
      <c r="B195" s="63" t="s">
        <v>585</v>
      </c>
      <c r="C195" s="316">
        <f>C196</f>
        <v>0</v>
      </c>
    </row>
    <row r="196" spans="1:3" s="58" customFormat="1" ht="32.25" hidden="1" customHeight="1">
      <c r="A196" s="315" t="s">
        <v>586</v>
      </c>
      <c r="B196" s="63" t="s">
        <v>585</v>
      </c>
      <c r="C196" s="331"/>
    </row>
    <row r="197" spans="1:3" s="58" customFormat="1" ht="24.6" customHeight="1" thickBot="1">
      <c r="A197" s="332" t="s">
        <v>587</v>
      </c>
      <c r="B197" s="333" t="s">
        <v>588</v>
      </c>
      <c r="C197" s="334">
        <f>C17+C113</f>
        <v>26084670</v>
      </c>
    </row>
    <row r="198" spans="1:3" s="58" customFormat="1" ht="12.75" hidden="1" customHeight="1">
      <c r="A198" s="92"/>
      <c r="B198" s="92" t="s">
        <v>589</v>
      </c>
      <c r="C198" s="93"/>
    </row>
    <row r="199" spans="1:3" s="58" customFormat="1" ht="20.25" hidden="1">
      <c r="A199" s="92"/>
      <c r="B199" s="92" t="s">
        <v>590</v>
      </c>
      <c r="C199" s="93"/>
    </row>
    <row r="200" spans="1:3" s="58" customFormat="1" ht="20.25" hidden="1">
      <c r="A200" s="92"/>
      <c r="B200" s="92" t="s">
        <v>591</v>
      </c>
      <c r="C200" s="93"/>
    </row>
    <row r="201" spans="1:3" s="58" customFormat="1" ht="20.25" hidden="1">
      <c r="A201" s="92"/>
      <c r="B201" s="92" t="s">
        <v>592</v>
      </c>
      <c r="C201" s="93"/>
    </row>
    <row r="202" spans="1:3" s="58" customFormat="1" ht="20.25" hidden="1">
      <c r="A202" s="92"/>
      <c r="B202" s="92" t="s">
        <v>593</v>
      </c>
      <c r="C202" s="93"/>
    </row>
    <row r="203" spans="1:3" s="58" customFormat="1" ht="20.25" hidden="1">
      <c r="A203" s="92"/>
      <c r="B203" s="92" t="s">
        <v>594</v>
      </c>
      <c r="C203" s="93"/>
    </row>
    <row r="204" spans="1:3" s="58" customFormat="1" ht="20.25" hidden="1">
      <c r="A204" s="92"/>
      <c r="B204" s="92"/>
      <c r="C204" s="93"/>
    </row>
    <row r="205" spans="1:3" s="58" customFormat="1" ht="20.25" hidden="1">
      <c r="A205" s="92"/>
      <c r="B205" s="92" t="s">
        <v>595</v>
      </c>
      <c r="C205" s="94"/>
    </row>
    <row r="206" spans="1:3" s="58" customFormat="1" ht="20.25" hidden="1">
      <c r="A206" s="92"/>
      <c r="B206" s="95" t="s">
        <v>596</v>
      </c>
      <c r="C206" s="94"/>
    </row>
  </sheetData>
  <sheetProtection selectLockedCells="1" selectUnlockedCells="1"/>
  <mergeCells count="3">
    <mergeCell ref="A14:C14"/>
    <mergeCell ref="A12:C12"/>
    <mergeCell ref="A13:C13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6"/>
  <sheetViews>
    <sheetView view="pageBreakPreview" topLeftCell="A75" zoomScaleNormal="80" workbookViewId="0">
      <selection sqref="A1:D194"/>
    </sheetView>
  </sheetViews>
  <sheetFormatPr defaultRowHeight="18.75"/>
  <cols>
    <col min="1" max="1" width="38.85546875" style="4" customWidth="1"/>
    <col min="2" max="2" width="107.7109375" style="4" customWidth="1"/>
    <col min="3" max="3" width="21.140625" style="52" customWidth="1"/>
    <col min="4" max="4" width="19.5703125" customWidth="1"/>
  </cols>
  <sheetData>
    <row r="1" spans="1:6" ht="24.75" customHeight="1">
      <c r="A1"/>
      <c r="B1" s="53" t="s">
        <v>745</v>
      </c>
      <c r="C1" s="54"/>
    </row>
    <row r="2" spans="1:6" ht="24.75" customHeight="1">
      <c r="A2"/>
      <c r="B2" s="53" t="s">
        <v>885</v>
      </c>
      <c r="C2" s="54"/>
    </row>
    <row r="3" spans="1:6" ht="24.75" customHeight="1">
      <c r="A3"/>
      <c r="B3" s="53" t="s">
        <v>630</v>
      </c>
      <c r="C3" s="54"/>
    </row>
    <row r="4" spans="1:6" ht="24.75" customHeight="1">
      <c r="A4"/>
      <c r="B4" s="53" t="s">
        <v>746</v>
      </c>
      <c r="C4" s="54"/>
    </row>
    <row r="5" spans="1:6" ht="24.75" customHeight="1">
      <c r="A5"/>
      <c r="B5" s="53" t="s">
        <v>747</v>
      </c>
      <c r="C5" s="54"/>
    </row>
    <row r="6" spans="1:6" ht="24.75" customHeight="1">
      <c r="A6"/>
      <c r="B6" s="53" t="s">
        <v>782</v>
      </c>
      <c r="C6" s="54"/>
    </row>
    <row r="7" spans="1:6" ht="24.75" customHeight="1">
      <c r="A7"/>
      <c r="B7" s="53" t="s">
        <v>783</v>
      </c>
      <c r="C7" s="54"/>
    </row>
    <row r="8" spans="1:6" ht="18" hidden="1" customHeight="1">
      <c r="B8" s="53" t="s">
        <v>122</v>
      </c>
      <c r="C8" s="5"/>
    </row>
    <row r="9" spans="1:6" ht="18" hidden="1" customHeight="1">
      <c r="B9" s="55"/>
      <c r="C9" s="5"/>
    </row>
    <row r="10" spans="1:6" ht="21.75" customHeight="1">
      <c r="A10"/>
      <c r="B10" s="5" t="s">
        <v>876</v>
      </c>
      <c r="C10" s="5"/>
      <c r="D10" s="5"/>
      <c r="E10" s="5"/>
      <c r="F10" s="5"/>
    </row>
    <row r="11" spans="1:6" ht="22.5" customHeight="1">
      <c r="A11" s="5"/>
      <c r="B11" s="5" t="s">
        <v>186</v>
      </c>
      <c r="C11" s="56"/>
    </row>
    <row r="12" spans="1:6" ht="20.25" customHeight="1">
      <c r="A12" s="623" t="s">
        <v>187</v>
      </c>
      <c r="B12" s="623"/>
      <c r="C12" s="623"/>
    </row>
    <row r="13" spans="1:6" ht="20.25" customHeight="1">
      <c r="A13" s="623" t="s">
        <v>548</v>
      </c>
      <c r="B13" s="623"/>
      <c r="C13" s="623"/>
    </row>
    <row r="14" spans="1:6" ht="20.25" customHeight="1">
      <c r="A14" s="622" t="s">
        <v>780</v>
      </c>
      <c r="B14" s="622"/>
      <c r="C14" s="622"/>
    </row>
    <row r="15" spans="1:6" ht="20.25" thickBot="1">
      <c r="A15" s="57"/>
      <c r="B15" s="57"/>
      <c r="C15" s="56"/>
    </row>
    <row r="16" spans="1:6" s="58" customFormat="1" ht="41.25" thickBot="1">
      <c r="A16" s="308" t="s">
        <v>189</v>
      </c>
      <c r="B16" s="411" t="s">
        <v>190</v>
      </c>
      <c r="C16" s="412" t="s">
        <v>739</v>
      </c>
      <c r="D16" s="310" t="s">
        <v>781</v>
      </c>
    </row>
    <row r="17" spans="1:4" s="58" customFormat="1" ht="20.25" customHeight="1">
      <c r="A17" s="311" t="s">
        <v>191</v>
      </c>
      <c r="B17" s="96" t="s">
        <v>192</v>
      </c>
      <c r="C17" s="60">
        <f>C18+C51+C54+C59+C69+C75+C82+C41+C47</f>
        <v>26588430</v>
      </c>
      <c r="D17" s="312">
        <f>D18+D51+D54+D59+D69+D75+D82+D41+D47</f>
        <v>27592720</v>
      </c>
    </row>
    <row r="18" spans="1:4" s="58" customFormat="1" ht="29.25" customHeight="1">
      <c r="A18" s="313" t="s">
        <v>193</v>
      </c>
      <c r="B18" s="97" t="s">
        <v>194</v>
      </c>
      <c r="C18" s="62">
        <f>C19+C22</f>
        <v>22639750</v>
      </c>
      <c r="D18" s="314">
        <f>D19+D22</f>
        <v>23522680</v>
      </c>
    </row>
    <row r="19" spans="1:4" s="58" customFormat="1" ht="34.5" hidden="1" customHeight="1">
      <c r="A19" s="313" t="s">
        <v>195</v>
      </c>
      <c r="B19" s="97" t="s">
        <v>196</v>
      </c>
      <c r="C19" s="62">
        <f>C20</f>
        <v>0</v>
      </c>
      <c r="D19" s="314">
        <f>D20</f>
        <v>0</v>
      </c>
    </row>
    <row r="20" spans="1:4" s="58" customFormat="1" ht="60" hidden="1" customHeight="1">
      <c r="A20" s="315" t="s">
        <v>197</v>
      </c>
      <c r="B20" s="70" t="s">
        <v>198</v>
      </c>
      <c r="C20" s="64">
        <f>C21</f>
        <v>0</v>
      </c>
      <c r="D20" s="316">
        <f>D21</f>
        <v>0</v>
      </c>
    </row>
    <row r="21" spans="1:4" s="58" customFormat="1" ht="49.5" hidden="1" customHeight="1">
      <c r="A21" s="315" t="s">
        <v>199</v>
      </c>
      <c r="B21" s="70" t="s">
        <v>200</v>
      </c>
      <c r="C21" s="65">
        <v>0</v>
      </c>
      <c r="D21" s="317">
        <v>0</v>
      </c>
    </row>
    <row r="22" spans="1:4" s="58" customFormat="1" ht="20.25">
      <c r="A22" s="313" t="s">
        <v>201</v>
      </c>
      <c r="B22" s="97" t="s">
        <v>202</v>
      </c>
      <c r="C22" s="66">
        <f>C23+C24+C25</f>
        <v>22639750</v>
      </c>
      <c r="D22" s="318">
        <f>D23+D24+D25</f>
        <v>23522680</v>
      </c>
    </row>
    <row r="23" spans="1:4" s="58" customFormat="1" ht="87" customHeight="1">
      <c r="A23" s="315" t="s">
        <v>203</v>
      </c>
      <c r="B23" s="90" t="s">
        <v>597</v>
      </c>
      <c r="C23" s="65">
        <v>22626200</v>
      </c>
      <c r="D23" s="317">
        <v>23508600</v>
      </c>
    </row>
    <row r="24" spans="1:4" s="58" customFormat="1" ht="126.75" customHeight="1">
      <c r="A24" s="315" t="s">
        <v>206</v>
      </c>
      <c r="B24" s="70" t="s">
        <v>207</v>
      </c>
      <c r="C24" s="64">
        <v>12950</v>
      </c>
      <c r="D24" s="316">
        <v>13450</v>
      </c>
    </row>
    <row r="25" spans="1:4" s="58" customFormat="1" ht="39.75" customHeight="1">
      <c r="A25" s="315" t="s">
        <v>208</v>
      </c>
      <c r="B25" s="70" t="s">
        <v>209</v>
      </c>
      <c r="C25" s="64">
        <v>600</v>
      </c>
      <c r="D25" s="316">
        <v>630</v>
      </c>
    </row>
    <row r="26" spans="1:4" s="58" customFormat="1" ht="20.25" hidden="1">
      <c r="A26" s="313" t="s">
        <v>210</v>
      </c>
      <c r="B26" s="97" t="s">
        <v>211</v>
      </c>
      <c r="C26" s="62">
        <f>C38</f>
        <v>0</v>
      </c>
      <c r="D26" s="314">
        <f>D38</f>
        <v>0</v>
      </c>
    </row>
    <row r="27" spans="1:4" s="58" customFormat="1" ht="39" hidden="1" customHeight="1">
      <c r="A27" s="315" t="s">
        <v>212</v>
      </c>
      <c r="B27" s="98" t="s">
        <v>213</v>
      </c>
      <c r="C27" s="64">
        <f>C28+C31+C34</f>
        <v>0</v>
      </c>
      <c r="D27" s="316">
        <f>D28+D31+D34</f>
        <v>0</v>
      </c>
    </row>
    <row r="28" spans="1:4" s="58" customFormat="1" ht="39" hidden="1" customHeight="1">
      <c r="A28" s="315" t="s">
        <v>214</v>
      </c>
      <c r="B28" s="70" t="s">
        <v>215</v>
      </c>
      <c r="C28" s="64">
        <f>C29+C30</f>
        <v>0</v>
      </c>
      <c r="D28" s="316">
        <f>D29+D30</f>
        <v>0</v>
      </c>
    </row>
    <row r="29" spans="1:4" s="58" customFormat="1" ht="31.5" hidden="1" customHeight="1">
      <c r="A29" s="315" t="s">
        <v>216</v>
      </c>
      <c r="B29" s="70" t="s">
        <v>217</v>
      </c>
      <c r="C29" s="64"/>
      <c r="D29" s="316"/>
    </row>
    <row r="30" spans="1:4" s="58" customFormat="1" ht="39" hidden="1" customHeight="1">
      <c r="A30" s="315" t="s">
        <v>218</v>
      </c>
      <c r="B30" s="70" t="s">
        <v>219</v>
      </c>
      <c r="C30" s="64"/>
      <c r="D30" s="316"/>
    </row>
    <row r="31" spans="1:4" s="58" customFormat="1" ht="39" hidden="1" customHeight="1">
      <c r="A31" s="315" t="s">
        <v>220</v>
      </c>
      <c r="B31" s="70" t="s">
        <v>221</v>
      </c>
      <c r="C31" s="64">
        <f>C32+C33</f>
        <v>0</v>
      </c>
      <c r="D31" s="316">
        <f>D32+D33</f>
        <v>0</v>
      </c>
    </row>
    <row r="32" spans="1:4" s="58" customFormat="1" ht="39" hidden="1" customHeight="1">
      <c r="A32" s="315" t="s">
        <v>222</v>
      </c>
      <c r="B32" s="70" t="s">
        <v>221</v>
      </c>
      <c r="C32" s="64"/>
      <c r="D32" s="316"/>
    </row>
    <row r="33" spans="1:4" s="58" customFormat="1" ht="39" hidden="1" customHeight="1">
      <c r="A33" s="315" t="s">
        <v>223</v>
      </c>
      <c r="B33" s="70" t="s">
        <v>224</v>
      </c>
      <c r="C33" s="64"/>
      <c r="D33" s="316"/>
    </row>
    <row r="34" spans="1:4" s="58" customFormat="1" ht="41.25" hidden="1" customHeight="1">
      <c r="A34" s="315" t="s">
        <v>225</v>
      </c>
      <c r="B34" s="71" t="s">
        <v>226</v>
      </c>
      <c r="C34" s="64">
        <f>C35+C36</f>
        <v>0</v>
      </c>
      <c r="D34" s="316">
        <f>D35+D36</f>
        <v>0</v>
      </c>
    </row>
    <row r="35" spans="1:4" s="58" customFormat="1" ht="36" hidden="1" customHeight="1">
      <c r="A35" s="315" t="s">
        <v>227</v>
      </c>
      <c r="B35" s="71" t="s">
        <v>226</v>
      </c>
      <c r="C35" s="64"/>
      <c r="D35" s="316"/>
    </row>
    <row r="36" spans="1:4" s="58" customFormat="1" ht="35.25" hidden="1" customHeight="1">
      <c r="A36" s="315" t="s">
        <v>228</v>
      </c>
      <c r="B36" s="71" t="s">
        <v>229</v>
      </c>
      <c r="C36" s="64"/>
      <c r="D36" s="316"/>
    </row>
    <row r="37" spans="1:4" s="58" customFormat="1" ht="46.5" hidden="1" customHeight="1">
      <c r="A37" s="315" t="s">
        <v>230</v>
      </c>
      <c r="B37" s="70" t="s">
        <v>231</v>
      </c>
      <c r="C37" s="64">
        <v>0</v>
      </c>
      <c r="D37" s="316">
        <v>0</v>
      </c>
    </row>
    <row r="38" spans="1:4" s="58" customFormat="1" ht="18.75" hidden="1" customHeight="1">
      <c r="A38" s="315" t="s">
        <v>232</v>
      </c>
      <c r="B38" s="70" t="s">
        <v>233</v>
      </c>
      <c r="C38" s="64">
        <f>C39+C40</f>
        <v>0</v>
      </c>
      <c r="D38" s="316">
        <f>D39+D40</f>
        <v>0</v>
      </c>
    </row>
    <row r="39" spans="1:4" s="58" customFormat="1" ht="18.75" hidden="1" customHeight="1">
      <c r="A39" s="319" t="s">
        <v>234</v>
      </c>
      <c r="B39" s="72" t="s">
        <v>233</v>
      </c>
      <c r="C39" s="64">
        <v>0</v>
      </c>
      <c r="D39" s="316">
        <v>0</v>
      </c>
    </row>
    <row r="40" spans="1:4" s="58" customFormat="1" ht="19.5" hidden="1" customHeight="1">
      <c r="A40" s="319" t="s">
        <v>235</v>
      </c>
      <c r="B40" s="72" t="s">
        <v>236</v>
      </c>
      <c r="C40" s="64">
        <v>0</v>
      </c>
      <c r="D40" s="316">
        <v>0</v>
      </c>
    </row>
    <row r="41" spans="1:4" s="58" customFormat="1" ht="42.75" customHeight="1">
      <c r="A41" s="320" t="s">
        <v>274</v>
      </c>
      <c r="B41" s="194" t="s">
        <v>268</v>
      </c>
      <c r="C41" s="62">
        <f>C42</f>
        <v>627500</v>
      </c>
      <c r="D41" s="314">
        <f>D42</f>
        <v>703000</v>
      </c>
    </row>
    <row r="42" spans="1:4" s="58" customFormat="1" ht="40.5" customHeight="1">
      <c r="A42" s="321" t="s">
        <v>275</v>
      </c>
      <c r="B42" s="193" t="s">
        <v>269</v>
      </c>
      <c r="C42" s="64">
        <f>C43+C44+C45+C46</f>
        <v>627500</v>
      </c>
      <c r="D42" s="316">
        <f>D43+D44+D45+D46</f>
        <v>703000</v>
      </c>
    </row>
    <row r="43" spans="1:4" s="58" customFormat="1" ht="60" customHeight="1">
      <c r="A43" s="321" t="s">
        <v>276</v>
      </c>
      <c r="B43" s="193" t="s">
        <v>270</v>
      </c>
      <c r="C43" s="64">
        <v>273600</v>
      </c>
      <c r="D43" s="316">
        <v>306500</v>
      </c>
    </row>
    <row r="44" spans="1:4" s="58" customFormat="1" ht="59.25" customHeight="1">
      <c r="A44" s="321" t="s">
        <v>277</v>
      </c>
      <c r="B44" s="193" t="s">
        <v>271</v>
      </c>
      <c r="C44" s="64">
        <v>2500</v>
      </c>
      <c r="D44" s="316">
        <v>2800</v>
      </c>
    </row>
    <row r="45" spans="1:4" s="58" customFormat="1" ht="82.5" customHeight="1">
      <c r="A45" s="321" t="s">
        <v>278</v>
      </c>
      <c r="B45" s="193" t="s">
        <v>272</v>
      </c>
      <c r="C45" s="64">
        <v>351400</v>
      </c>
      <c r="D45" s="316">
        <v>393700</v>
      </c>
    </row>
    <row r="46" spans="1:4" s="58" customFormat="1" ht="81.75" customHeight="1">
      <c r="A46" s="321" t="s">
        <v>620</v>
      </c>
      <c r="B46" s="193" t="s">
        <v>273</v>
      </c>
      <c r="C46" s="64">
        <v>0</v>
      </c>
      <c r="D46" s="316">
        <v>0</v>
      </c>
    </row>
    <row r="47" spans="1:4" s="58" customFormat="1" ht="27" customHeight="1">
      <c r="A47" s="313" t="s">
        <v>210</v>
      </c>
      <c r="B47" s="73" t="s">
        <v>211</v>
      </c>
      <c r="C47" s="474">
        <f>C48</f>
        <v>26000</v>
      </c>
      <c r="D47" s="472">
        <f>D48</f>
        <v>26500</v>
      </c>
    </row>
    <row r="48" spans="1:4" s="58" customFormat="1" ht="25.5" customHeight="1">
      <c r="A48" s="313" t="s">
        <v>232</v>
      </c>
      <c r="B48" s="471" t="s">
        <v>233</v>
      </c>
      <c r="C48" s="474">
        <f>C49</f>
        <v>26000</v>
      </c>
      <c r="D48" s="472">
        <f>D49</f>
        <v>26500</v>
      </c>
    </row>
    <row r="49" spans="1:4" s="58" customFormat="1" ht="25.5" customHeight="1">
      <c r="A49" s="315" t="s">
        <v>234</v>
      </c>
      <c r="B49" s="470" t="s">
        <v>233</v>
      </c>
      <c r="C49" s="475">
        <v>26000</v>
      </c>
      <c r="D49" s="473">
        <v>26500</v>
      </c>
    </row>
    <row r="50" spans="1:4" s="58" customFormat="1" ht="45" hidden="1" customHeight="1">
      <c r="A50" s="315" t="s">
        <v>235</v>
      </c>
      <c r="B50" s="470" t="s">
        <v>662</v>
      </c>
      <c r="C50" s="475">
        <v>400</v>
      </c>
      <c r="D50" s="473">
        <v>400</v>
      </c>
    </row>
    <row r="51" spans="1:4" s="58" customFormat="1" ht="19.5" customHeight="1">
      <c r="A51" s="313" t="s">
        <v>237</v>
      </c>
      <c r="B51" s="73" t="s">
        <v>238</v>
      </c>
      <c r="C51" s="62">
        <f>C52</f>
        <v>57600</v>
      </c>
      <c r="D51" s="314">
        <f>D52</f>
        <v>69120</v>
      </c>
    </row>
    <row r="52" spans="1:4" s="58" customFormat="1" ht="19.5" customHeight="1">
      <c r="A52" s="313" t="s">
        <v>239</v>
      </c>
      <c r="B52" s="72" t="s">
        <v>240</v>
      </c>
      <c r="C52" s="64">
        <f>C53</f>
        <v>57600</v>
      </c>
      <c r="D52" s="316">
        <f>D53</f>
        <v>69120</v>
      </c>
    </row>
    <row r="53" spans="1:4" s="58" customFormat="1" ht="41.25" customHeight="1">
      <c r="A53" s="313" t="s">
        <v>241</v>
      </c>
      <c r="B53" s="72" t="s">
        <v>621</v>
      </c>
      <c r="C53" s="64">
        <v>57600</v>
      </c>
      <c r="D53" s="316">
        <v>69120</v>
      </c>
    </row>
    <row r="54" spans="1:4" s="58" customFormat="1" ht="27" customHeight="1">
      <c r="A54" s="313" t="s">
        <v>242</v>
      </c>
      <c r="B54" s="73" t="s">
        <v>243</v>
      </c>
      <c r="C54" s="62">
        <f>C55+C57</f>
        <v>3226150</v>
      </c>
      <c r="D54" s="314">
        <f>D55+D57</f>
        <v>3259750</v>
      </c>
    </row>
    <row r="55" spans="1:4" s="58" customFormat="1" ht="34.5" customHeight="1">
      <c r="A55" s="313" t="s">
        <v>176</v>
      </c>
      <c r="B55" s="192" t="s">
        <v>177</v>
      </c>
      <c r="C55" s="64">
        <f>C56</f>
        <v>3090900</v>
      </c>
      <c r="D55" s="316">
        <f>D56</f>
        <v>3121800</v>
      </c>
    </row>
    <row r="56" spans="1:4" s="58" customFormat="1" ht="39.75" customHeight="1">
      <c r="A56" s="315" t="s">
        <v>178</v>
      </c>
      <c r="B56" s="74" t="s">
        <v>622</v>
      </c>
      <c r="C56" s="64">
        <v>3090900</v>
      </c>
      <c r="D56" s="316">
        <v>3121800</v>
      </c>
    </row>
    <row r="57" spans="1:4" s="58" customFormat="1" ht="29.25" customHeight="1">
      <c r="A57" s="313" t="s">
        <v>179</v>
      </c>
      <c r="B57" s="192" t="s">
        <v>180</v>
      </c>
      <c r="C57" s="64">
        <f>C58</f>
        <v>135250</v>
      </c>
      <c r="D57" s="316">
        <f>D58</f>
        <v>137950</v>
      </c>
    </row>
    <row r="58" spans="1:4" s="58" customFormat="1" ht="44.25" customHeight="1">
      <c r="A58" s="315" t="s">
        <v>181</v>
      </c>
      <c r="B58" s="74" t="s">
        <v>182</v>
      </c>
      <c r="C58" s="64">
        <v>135250</v>
      </c>
      <c r="D58" s="316">
        <v>137950</v>
      </c>
    </row>
    <row r="59" spans="1:4" s="58" customFormat="1" ht="20.25">
      <c r="A59" s="313" t="s">
        <v>244</v>
      </c>
      <c r="B59" s="97" t="s">
        <v>623</v>
      </c>
      <c r="C59" s="62">
        <f>C60+C62</f>
        <v>6380</v>
      </c>
      <c r="D59" s="314">
        <f>D60+D62</f>
        <v>6570</v>
      </c>
    </row>
    <row r="60" spans="1:4" s="58" customFormat="1" ht="55.5" customHeight="1">
      <c r="A60" s="315" t="s">
        <v>245</v>
      </c>
      <c r="B60" s="99" t="s">
        <v>246</v>
      </c>
      <c r="C60" s="64">
        <f>C61</f>
        <v>6380</v>
      </c>
      <c r="D60" s="316">
        <f>D61</f>
        <v>6570</v>
      </c>
    </row>
    <row r="61" spans="1:4" s="58" customFormat="1" ht="87" customHeight="1">
      <c r="A61" s="315" t="s">
        <v>247</v>
      </c>
      <c r="B61" s="99" t="s">
        <v>248</v>
      </c>
      <c r="C61" s="64">
        <v>6380</v>
      </c>
      <c r="D61" s="316">
        <v>6570</v>
      </c>
    </row>
    <row r="62" spans="1:4" s="58" customFormat="1" ht="40.5" hidden="1">
      <c r="A62" s="315" t="s">
        <v>249</v>
      </c>
      <c r="B62" s="70" t="s">
        <v>250</v>
      </c>
      <c r="C62" s="64">
        <f>C64+C63</f>
        <v>0</v>
      </c>
      <c r="D62" s="316">
        <f>D64+D63</f>
        <v>0</v>
      </c>
    </row>
    <row r="63" spans="1:4" s="58" customFormat="1" ht="81" hidden="1" customHeight="1">
      <c r="A63" s="315" t="s">
        <v>251</v>
      </c>
      <c r="B63" s="70" t="s">
        <v>252</v>
      </c>
      <c r="C63" s="64">
        <f>1800000-1800000</f>
        <v>0</v>
      </c>
      <c r="D63" s="316">
        <f>1800000-1800000</f>
        <v>0</v>
      </c>
    </row>
    <row r="64" spans="1:4" s="58" customFormat="1" ht="40.5" hidden="1">
      <c r="A64" s="315" t="s">
        <v>253</v>
      </c>
      <c r="B64" s="70" t="s">
        <v>254</v>
      </c>
      <c r="C64" s="64"/>
      <c r="D64" s="316"/>
    </row>
    <row r="65" spans="1:4" s="58" customFormat="1" ht="40.5" hidden="1">
      <c r="A65" s="313" t="s">
        <v>255</v>
      </c>
      <c r="B65" s="97" t="s">
        <v>256</v>
      </c>
      <c r="C65" s="62"/>
      <c r="D65" s="314"/>
    </row>
    <row r="66" spans="1:4" s="58" customFormat="1" ht="20.25" hidden="1">
      <c r="A66" s="315" t="s">
        <v>257</v>
      </c>
      <c r="B66" s="70" t="s">
        <v>258</v>
      </c>
      <c r="C66" s="64"/>
      <c r="D66" s="316"/>
    </row>
    <row r="67" spans="1:4" s="58" customFormat="1" ht="40.5" hidden="1">
      <c r="A67" s="315" t="s">
        <v>259</v>
      </c>
      <c r="B67" s="70" t="s">
        <v>260</v>
      </c>
      <c r="C67" s="64"/>
      <c r="D67" s="316"/>
    </row>
    <row r="68" spans="1:4" s="58" customFormat="1" ht="60.75" hidden="1">
      <c r="A68" s="315" t="s">
        <v>261</v>
      </c>
      <c r="B68" s="70" t="s">
        <v>262</v>
      </c>
      <c r="C68" s="64"/>
      <c r="D68" s="316"/>
    </row>
    <row r="69" spans="1:4" s="58" customFormat="1" ht="40.5">
      <c r="A69" s="313" t="s">
        <v>263</v>
      </c>
      <c r="B69" s="97" t="s">
        <v>264</v>
      </c>
      <c r="C69" s="62">
        <f>C70</f>
        <v>5050</v>
      </c>
      <c r="D69" s="314">
        <f>D70</f>
        <v>5100</v>
      </c>
    </row>
    <row r="70" spans="1:4" s="58" customFormat="1" ht="88.5" customHeight="1">
      <c r="A70" s="415" t="s">
        <v>265</v>
      </c>
      <c r="B70" s="416" t="s">
        <v>266</v>
      </c>
      <c r="C70" s="417">
        <f>C71+C73</f>
        <v>5050</v>
      </c>
      <c r="D70" s="418">
        <f>D71+D73</f>
        <v>5100</v>
      </c>
    </row>
    <row r="71" spans="1:4" s="58" customFormat="1" ht="69.75" hidden="1" customHeight="1">
      <c r="A71" s="328" t="s">
        <v>267</v>
      </c>
      <c r="B71" s="413" t="s">
        <v>345</v>
      </c>
      <c r="C71" s="414">
        <f>C72</f>
        <v>0</v>
      </c>
      <c r="D71" s="329">
        <f>D72</f>
        <v>0</v>
      </c>
    </row>
    <row r="72" spans="1:4" s="58" customFormat="1" ht="88.5" hidden="1" customHeight="1">
      <c r="A72" s="419" t="s">
        <v>346</v>
      </c>
      <c r="B72" s="420" t="s">
        <v>598</v>
      </c>
      <c r="C72" s="421">
        <v>0</v>
      </c>
      <c r="D72" s="422">
        <v>0</v>
      </c>
    </row>
    <row r="73" spans="1:4" s="76" customFormat="1" ht="95.25" customHeight="1">
      <c r="A73" s="423" t="s">
        <v>348</v>
      </c>
      <c r="B73" s="424" t="s">
        <v>349</v>
      </c>
      <c r="C73" s="425">
        <f>C74</f>
        <v>5050</v>
      </c>
      <c r="D73" s="426">
        <f>D74</f>
        <v>5100</v>
      </c>
    </row>
    <row r="74" spans="1:4" s="76" customFormat="1" ht="72" customHeight="1">
      <c r="A74" s="322" t="s">
        <v>350</v>
      </c>
      <c r="B74" s="71" t="s">
        <v>631</v>
      </c>
      <c r="C74" s="64">
        <v>5050</v>
      </c>
      <c r="D74" s="316">
        <v>5100</v>
      </c>
    </row>
    <row r="75" spans="1:4" s="58" customFormat="1" ht="40.5">
      <c r="A75" s="313" t="s">
        <v>351</v>
      </c>
      <c r="B75" s="100" t="s">
        <v>352</v>
      </c>
      <c r="C75" s="62">
        <f>C76+C79</f>
        <v>0</v>
      </c>
      <c r="D75" s="314">
        <f>D76+D79</f>
        <v>0</v>
      </c>
    </row>
    <row r="76" spans="1:4" s="58" customFormat="1" ht="20.25">
      <c r="A76" s="315" t="s">
        <v>353</v>
      </c>
      <c r="B76" s="101" t="s">
        <v>354</v>
      </c>
      <c r="C76" s="64">
        <f>C77</f>
        <v>0</v>
      </c>
      <c r="D76" s="316">
        <f>D77</f>
        <v>0</v>
      </c>
    </row>
    <row r="77" spans="1:4" s="58" customFormat="1" ht="20.25">
      <c r="A77" s="315" t="s">
        <v>355</v>
      </c>
      <c r="B77" s="101" t="s">
        <v>356</v>
      </c>
      <c r="C77" s="64">
        <f>C78</f>
        <v>0</v>
      </c>
      <c r="D77" s="316">
        <f>D78</f>
        <v>0</v>
      </c>
    </row>
    <row r="78" spans="1:4" s="58" customFormat="1" ht="40.5">
      <c r="A78" s="315" t="s">
        <v>357</v>
      </c>
      <c r="B78" s="77" t="s">
        <v>627</v>
      </c>
      <c r="C78" s="64">
        <v>0</v>
      </c>
      <c r="D78" s="316">
        <v>0</v>
      </c>
    </row>
    <row r="79" spans="1:4" s="58" customFormat="1" ht="34.5" hidden="1" customHeight="1">
      <c r="A79" s="315" t="s">
        <v>358</v>
      </c>
      <c r="B79" s="101" t="s">
        <v>359</v>
      </c>
      <c r="C79" s="64">
        <f>C80</f>
        <v>0</v>
      </c>
      <c r="D79" s="316">
        <f>D80</f>
        <v>0</v>
      </c>
    </row>
    <row r="80" spans="1:4" s="58" customFormat="1" ht="38.25" hidden="1" customHeight="1">
      <c r="A80" s="315" t="s">
        <v>360</v>
      </c>
      <c r="B80" s="101" t="s">
        <v>361</v>
      </c>
      <c r="C80" s="64">
        <f>C81</f>
        <v>0</v>
      </c>
      <c r="D80" s="316">
        <f>D81</f>
        <v>0</v>
      </c>
    </row>
    <row r="81" spans="1:4" s="58" customFormat="1" ht="42.75" hidden="1" customHeight="1">
      <c r="A81" s="315" t="s">
        <v>362</v>
      </c>
      <c r="B81" s="101" t="s">
        <v>363</v>
      </c>
      <c r="C81" s="64"/>
      <c r="D81" s="316"/>
    </row>
    <row r="82" spans="1:4" s="58" customFormat="1" ht="39.75" hidden="1" customHeight="1">
      <c r="A82" s="313" t="s">
        <v>364</v>
      </c>
      <c r="B82" s="97" t="s">
        <v>365</v>
      </c>
      <c r="C82" s="62">
        <f>C83+C86</f>
        <v>0</v>
      </c>
      <c r="D82" s="314">
        <f>D83+D86</f>
        <v>0</v>
      </c>
    </row>
    <row r="83" spans="1:4" s="58" customFormat="1" ht="86.25" hidden="1" customHeight="1">
      <c r="A83" s="315" t="s">
        <v>366</v>
      </c>
      <c r="B83" s="70" t="s">
        <v>367</v>
      </c>
      <c r="C83" s="62">
        <f>C84</f>
        <v>0</v>
      </c>
      <c r="D83" s="314">
        <f>D84</f>
        <v>0</v>
      </c>
    </row>
    <row r="84" spans="1:4" s="58" customFormat="1" ht="92.25" hidden="1" customHeight="1">
      <c r="A84" s="315" t="s">
        <v>368</v>
      </c>
      <c r="B84" s="70" t="s">
        <v>370</v>
      </c>
      <c r="C84" s="62">
        <f>C85</f>
        <v>0</v>
      </c>
      <c r="D84" s="314">
        <f>D85</f>
        <v>0</v>
      </c>
    </row>
    <row r="85" spans="1:4" s="58" customFormat="1" ht="111" hidden="1" customHeight="1">
      <c r="A85" s="315" t="s">
        <v>371</v>
      </c>
      <c r="B85" s="70" t="s">
        <v>599</v>
      </c>
      <c r="C85" s="64">
        <v>0</v>
      </c>
      <c r="D85" s="316">
        <v>0</v>
      </c>
    </row>
    <row r="86" spans="1:4" s="58" customFormat="1" ht="60.75" hidden="1">
      <c r="A86" s="315" t="s">
        <v>373</v>
      </c>
      <c r="B86" s="70" t="s">
        <v>374</v>
      </c>
      <c r="C86" s="64">
        <f>C87</f>
        <v>0</v>
      </c>
      <c r="D86" s="316">
        <f>D87</f>
        <v>0</v>
      </c>
    </row>
    <row r="87" spans="1:4" s="58" customFormat="1" ht="39" hidden="1" customHeight="1">
      <c r="A87" s="315" t="s">
        <v>375</v>
      </c>
      <c r="B87" s="70" t="s">
        <v>376</v>
      </c>
      <c r="C87" s="64">
        <f>C88</f>
        <v>0</v>
      </c>
      <c r="D87" s="316">
        <f>D88</f>
        <v>0</v>
      </c>
    </row>
    <row r="88" spans="1:4" s="58" customFormat="1" ht="39.75" hidden="1" customHeight="1">
      <c r="A88" s="315" t="s">
        <v>377</v>
      </c>
      <c r="B88" s="70" t="s">
        <v>378</v>
      </c>
      <c r="C88" s="64">
        <v>0</v>
      </c>
      <c r="D88" s="316">
        <v>0</v>
      </c>
    </row>
    <row r="89" spans="1:4" s="58" customFormat="1" ht="60.75" hidden="1">
      <c r="A89" s="315" t="s">
        <v>379</v>
      </c>
      <c r="B89" s="70" t="s">
        <v>380</v>
      </c>
      <c r="C89" s="64"/>
      <c r="D89" s="316"/>
    </row>
    <row r="90" spans="1:4" s="58" customFormat="1" ht="60.75" hidden="1">
      <c r="A90" s="315" t="s">
        <v>381</v>
      </c>
      <c r="B90" s="70" t="s">
        <v>382</v>
      </c>
      <c r="C90" s="64"/>
      <c r="D90" s="316"/>
    </row>
    <row r="91" spans="1:4" s="58" customFormat="1" ht="20.25" hidden="1">
      <c r="A91" s="313" t="s">
        <v>383</v>
      </c>
      <c r="B91" s="97" t="s">
        <v>384</v>
      </c>
      <c r="C91" s="62">
        <f>C92+C95+C98+C100+C104+C108+C105+C107+C102</f>
        <v>0</v>
      </c>
      <c r="D91" s="314">
        <f>D92+D95+D98+D100+D104+D108+D105+D107+D102</f>
        <v>0</v>
      </c>
    </row>
    <row r="92" spans="1:4" s="58" customFormat="1" ht="40.5" hidden="1">
      <c r="A92" s="315" t="s">
        <v>385</v>
      </c>
      <c r="B92" s="70" t="s">
        <v>386</v>
      </c>
      <c r="C92" s="62"/>
      <c r="D92" s="314"/>
    </row>
    <row r="93" spans="1:4" s="58" customFormat="1" ht="81" hidden="1">
      <c r="A93" s="315" t="s">
        <v>387</v>
      </c>
      <c r="B93" s="70" t="s">
        <v>388</v>
      </c>
      <c r="C93" s="62"/>
      <c r="D93" s="314"/>
    </row>
    <row r="94" spans="1:4" s="58" customFormat="1" ht="60.75" hidden="1">
      <c r="A94" s="315" t="s">
        <v>389</v>
      </c>
      <c r="B94" s="70" t="s">
        <v>390</v>
      </c>
      <c r="C94" s="62"/>
      <c r="D94" s="314"/>
    </row>
    <row r="95" spans="1:4" s="58" customFormat="1" ht="60.75" hidden="1">
      <c r="A95" s="315" t="s">
        <v>391</v>
      </c>
      <c r="B95" s="70" t="s">
        <v>392</v>
      </c>
      <c r="C95" s="62"/>
      <c r="D95" s="314"/>
    </row>
    <row r="96" spans="1:4" s="58" customFormat="1" ht="20.25" hidden="1">
      <c r="A96" s="315"/>
      <c r="B96" s="70"/>
      <c r="C96" s="62"/>
      <c r="D96" s="314"/>
    </row>
    <row r="97" spans="1:4" s="58" customFormat="1" ht="20.25" hidden="1">
      <c r="A97" s="315"/>
      <c r="B97" s="70"/>
      <c r="C97" s="62"/>
      <c r="D97" s="314"/>
    </row>
    <row r="98" spans="1:4" s="58" customFormat="1" ht="40.5" hidden="1">
      <c r="A98" s="315" t="s">
        <v>393</v>
      </c>
      <c r="B98" s="70" t="s">
        <v>394</v>
      </c>
      <c r="C98" s="62"/>
      <c r="D98" s="314"/>
    </row>
    <row r="99" spans="1:4" s="58" customFormat="1" ht="60.75" hidden="1">
      <c r="A99" s="315" t="s">
        <v>395</v>
      </c>
      <c r="B99" s="70" t="s">
        <v>396</v>
      </c>
      <c r="C99" s="64"/>
      <c r="D99" s="316"/>
    </row>
    <row r="100" spans="1:4" s="58" customFormat="1" ht="81" hidden="1">
      <c r="A100" s="315" t="s">
        <v>397</v>
      </c>
      <c r="B100" s="70" t="s">
        <v>600</v>
      </c>
      <c r="C100" s="64">
        <f>C101</f>
        <v>0</v>
      </c>
      <c r="D100" s="316">
        <f>D101</f>
        <v>0</v>
      </c>
    </row>
    <row r="101" spans="1:4" s="58" customFormat="1" ht="20.25" hidden="1">
      <c r="A101" s="315" t="s">
        <v>399</v>
      </c>
      <c r="B101" s="70" t="s">
        <v>400</v>
      </c>
      <c r="C101" s="64"/>
      <c r="D101" s="316"/>
    </row>
    <row r="102" spans="1:4" s="58" customFormat="1" ht="37.5" hidden="1" customHeight="1">
      <c r="A102" s="315" t="s">
        <v>401</v>
      </c>
      <c r="B102" s="70" t="s">
        <v>402</v>
      </c>
      <c r="C102" s="64">
        <f>C103</f>
        <v>0</v>
      </c>
      <c r="D102" s="316">
        <f>D103</f>
        <v>0</v>
      </c>
    </row>
    <row r="103" spans="1:4" s="58" customFormat="1" ht="37.5" hidden="1" customHeight="1">
      <c r="A103" s="315" t="s">
        <v>403</v>
      </c>
      <c r="B103" s="70" t="s">
        <v>404</v>
      </c>
      <c r="C103" s="64">
        <v>0</v>
      </c>
      <c r="D103" s="316">
        <v>0</v>
      </c>
    </row>
    <row r="104" spans="1:4" s="58" customFormat="1" ht="60.75" hidden="1">
      <c r="A104" s="323" t="s">
        <v>405</v>
      </c>
      <c r="B104" s="70" t="s">
        <v>406</v>
      </c>
      <c r="C104" s="64">
        <v>0</v>
      </c>
      <c r="D104" s="316">
        <v>0</v>
      </c>
    </row>
    <row r="105" spans="1:4" s="79" customFormat="1" ht="60.75" hidden="1">
      <c r="A105" s="324" t="s">
        <v>407</v>
      </c>
      <c r="B105" s="102" t="s">
        <v>408</v>
      </c>
      <c r="C105" s="64">
        <f>C106</f>
        <v>0</v>
      </c>
      <c r="D105" s="316">
        <f>D106</f>
        <v>0</v>
      </c>
    </row>
    <row r="106" spans="1:4" s="79" customFormat="1" ht="60.75" hidden="1">
      <c r="A106" s="324" t="s">
        <v>409</v>
      </c>
      <c r="B106" s="102" t="s">
        <v>410</v>
      </c>
      <c r="C106" s="64"/>
      <c r="D106" s="316"/>
    </row>
    <row r="107" spans="1:4" s="79" customFormat="1" ht="72" hidden="1" customHeight="1">
      <c r="A107" s="324" t="s">
        <v>411</v>
      </c>
      <c r="B107" s="102" t="s">
        <v>412</v>
      </c>
      <c r="C107" s="64">
        <v>0</v>
      </c>
      <c r="D107" s="316">
        <v>0</v>
      </c>
    </row>
    <row r="108" spans="1:4" s="58" customFormat="1" ht="40.5" hidden="1">
      <c r="A108" s="323" t="s">
        <v>413</v>
      </c>
      <c r="B108" s="70" t="s">
        <v>414</v>
      </c>
      <c r="C108" s="64">
        <f>C109</f>
        <v>0</v>
      </c>
      <c r="D108" s="316">
        <f>D109</f>
        <v>0</v>
      </c>
    </row>
    <row r="109" spans="1:4" s="58" customFormat="1" ht="51.75" hidden="1" customHeight="1">
      <c r="A109" s="323" t="s">
        <v>415</v>
      </c>
      <c r="B109" s="90" t="s">
        <v>416</v>
      </c>
      <c r="C109" s="64">
        <v>0</v>
      </c>
      <c r="D109" s="316">
        <v>0</v>
      </c>
    </row>
    <row r="110" spans="1:4" s="81" customFormat="1" ht="63.75" hidden="1" customHeight="1">
      <c r="A110" s="325" t="s">
        <v>417</v>
      </c>
      <c r="B110" s="103" t="s">
        <v>418</v>
      </c>
      <c r="C110" s="62"/>
      <c r="D110" s="314"/>
    </row>
    <row r="111" spans="1:4" s="81" customFormat="1" ht="39.75" hidden="1" customHeight="1">
      <c r="A111" s="326" t="s">
        <v>419</v>
      </c>
      <c r="B111" s="104" t="s">
        <v>420</v>
      </c>
      <c r="C111" s="62"/>
      <c r="D111" s="314"/>
    </row>
    <row r="112" spans="1:4" s="81" customFormat="1" ht="60.75" hidden="1">
      <c r="A112" s="326" t="s">
        <v>421</v>
      </c>
      <c r="B112" s="104" t="s">
        <v>422</v>
      </c>
      <c r="C112" s="64"/>
      <c r="D112" s="316"/>
    </row>
    <row r="113" spans="1:4" s="58" customFormat="1" ht="21.75" customHeight="1">
      <c r="A113" s="313" t="s">
        <v>423</v>
      </c>
      <c r="B113" s="97" t="s">
        <v>424</v>
      </c>
      <c r="C113" s="62">
        <f>C114+C191</f>
        <v>355200</v>
      </c>
      <c r="D113" s="314">
        <f>D114+D191</f>
        <v>355200</v>
      </c>
    </row>
    <row r="114" spans="1:4" s="58" customFormat="1" ht="44.25" customHeight="1">
      <c r="A114" s="315" t="s">
        <v>425</v>
      </c>
      <c r="B114" s="70" t="s">
        <v>426</v>
      </c>
      <c r="C114" s="64">
        <f>C115+C120+C165+C176+C183</f>
        <v>355200</v>
      </c>
      <c r="D114" s="316">
        <f>D115+D120+D165+D176+D183</f>
        <v>355200</v>
      </c>
    </row>
    <row r="115" spans="1:4" s="58" customFormat="1" ht="0.75" customHeight="1">
      <c r="A115" s="313"/>
      <c r="B115" s="97"/>
      <c r="C115" s="62"/>
      <c r="D115" s="314"/>
    </row>
    <row r="116" spans="1:4" s="58" customFormat="1" ht="27.75" hidden="1" customHeight="1">
      <c r="A116" s="315"/>
      <c r="B116" s="70"/>
      <c r="C116" s="62"/>
      <c r="D116" s="314"/>
    </row>
    <row r="117" spans="1:4" s="58" customFormat="1" ht="20.25" hidden="1">
      <c r="A117" s="315"/>
      <c r="B117" s="70"/>
      <c r="C117" s="64"/>
      <c r="D117" s="316"/>
    </row>
    <row r="118" spans="1:4" s="58" customFormat="1" ht="40.5" hidden="1">
      <c r="A118" s="315" t="s">
        <v>427</v>
      </c>
      <c r="B118" s="70" t="s">
        <v>428</v>
      </c>
      <c r="C118" s="62">
        <f>C119</f>
        <v>0</v>
      </c>
      <c r="D118" s="314">
        <f>D119</f>
        <v>0</v>
      </c>
    </row>
    <row r="119" spans="1:4" s="58" customFormat="1" ht="40.5" hidden="1">
      <c r="A119" s="315" t="s">
        <v>429</v>
      </c>
      <c r="B119" s="70" t="s">
        <v>430</v>
      </c>
      <c r="C119" s="64"/>
      <c r="D119" s="316"/>
    </row>
    <row r="120" spans="1:4" s="58" customFormat="1" ht="60.75" hidden="1">
      <c r="A120" s="313" t="s">
        <v>431</v>
      </c>
      <c r="B120" s="97" t="s">
        <v>432</v>
      </c>
      <c r="C120" s="62">
        <f>C121+C123+C125+C127+C129+C131+C133+C135+C137+C139+C141+C143+C145+C150+C155+C157+C159+C161+C163</f>
        <v>0</v>
      </c>
      <c r="D120" s="314">
        <f>D121+D123+D125+D127+D129+D131+D133+D135+D137+D139+D141+D143+D145+D150+D155+D157+D159+D161+D163</f>
        <v>0</v>
      </c>
    </row>
    <row r="121" spans="1:4" s="58" customFormat="1" ht="40.5" hidden="1">
      <c r="A121" s="315" t="s">
        <v>433</v>
      </c>
      <c r="B121" s="70" t="s">
        <v>434</v>
      </c>
      <c r="C121" s="62"/>
      <c r="D121" s="314"/>
    </row>
    <row r="122" spans="1:4" s="58" customFormat="1" ht="40.5" hidden="1">
      <c r="A122" s="315" t="s">
        <v>435</v>
      </c>
      <c r="B122" s="70" t="s">
        <v>436</v>
      </c>
      <c r="C122" s="64"/>
      <c r="D122" s="316"/>
    </row>
    <row r="123" spans="1:4" s="58" customFormat="1" ht="20.25" hidden="1">
      <c r="A123" s="315" t="s">
        <v>437</v>
      </c>
      <c r="B123" s="70" t="s">
        <v>438</v>
      </c>
      <c r="C123" s="62">
        <f>C124</f>
        <v>0</v>
      </c>
      <c r="D123" s="314">
        <f>D124</f>
        <v>0</v>
      </c>
    </row>
    <row r="124" spans="1:4" s="58" customFormat="1" ht="40.5" hidden="1">
      <c r="A124" s="315" t="s">
        <v>439</v>
      </c>
      <c r="B124" s="70" t="s">
        <v>440</v>
      </c>
      <c r="C124" s="64"/>
      <c r="D124" s="316"/>
    </row>
    <row r="125" spans="1:4" s="58" customFormat="1" ht="40.5" hidden="1">
      <c r="A125" s="315" t="s">
        <v>441</v>
      </c>
      <c r="B125" s="83" t="s">
        <v>442</v>
      </c>
      <c r="C125" s="62">
        <f>C126</f>
        <v>0</v>
      </c>
      <c r="D125" s="314">
        <f>D126</f>
        <v>0</v>
      </c>
    </row>
    <row r="126" spans="1:4" s="58" customFormat="1" ht="60.75" hidden="1">
      <c r="A126" s="315" t="s">
        <v>443</v>
      </c>
      <c r="B126" s="83" t="s">
        <v>444</v>
      </c>
      <c r="C126" s="64"/>
      <c r="D126" s="316"/>
    </row>
    <row r="127" spans="1:4" s="58" customFormat="1" ht="20.25" hidden="1">
      <c r="A127" s="315" t="s">
        <v>445</v>
      </c>
      <c r="B127" s="70" t="s">
        <v>446</v>
      </c>
      <c r="C127" s="62"/>
      <c r="D127" s="314"/>
    </row>
    <row r="128" spans="1:4" s="58" customFormat="1" ht="40.5" hidden="1">
      <c r="A128" s="315" t="s">
        <v>447</v>
      </c>
      <c r="B128" s="70" t="s">
        <v>448</v>
      </c>
      <c r="C128" s="64"/>
      <c r="D128" s="316"/>
    </row>
    <row r="129" spans="1:4" s="58" customFormat="1" ht="60.75" hidden="1">
      <c r="A129" s="315" t="s">
        <v>449</v>
      </c>
      <c r="B129" s="70" t="s">
        <v>450</v>
      </c>
      <c r="C129" s="62">
        <f>C130</f>
        <v>0</v>
      </c>
      <c r="D129" s="314">
        <f>D130</f>
        <v>0</v>
      </c>
    </row>
    <row r="130" spans="1:4" s="58" customFormat="1" ht="60.75" hidden="1">
      <c r="A130" s="315" t="s">
        <v>451</v>
      </c>
      <c r="B130" s="70" t="s">
        <v>452</v>
      </c>
      <c r="C130" s="64"/>
      <c r="D130" s="316"/>
    </row>
    <row r="131" spans="1:4" s="58" customFormat="1" ht="40.5" hidden="1">
      <c r="A131" s="315" t="s">
        <v>453</v>
      </c>
      <c r="B131" s="70" t="s">
        <v>454</v>
      </c>
      <c r="C131" s="62"/>
      <c r="D131" s="314"/>
    </row>
    <row r="132" spans="1:4" s="58" customFormat="1" ht="60.75" hidden="1">
      <c r="A132" s="315" t="s">
        <v>455</v>
      </c>
      <c r="B132" s="70" t="s">
        <v>456</v>
      </c>
      <c r="C132" s="64"/>
      <c r="D132" s="316"/>
    </row>
    <row r="133" spans="1:4" s="58" customFormat="1" ht="60.75" hidden="1">
      <c r="A133" s="315" t="s">
        <v>457</v>
      </c>
      <c r="B133" s="70" t="s">
        <v>458</v>
      </c>
      <c r="C133" s="62">
        <f>C134</f>
        <v>0</v>
      </c>
      <c r="D133" s="314">
        <f>D134</f>
        <v>0</v>
      </c>
    </row>
    <row r="134" spans="1:4" s="58" customFormat="1" ht="60.75" hidden="1">
      <c r="A134" s="315" t="s">
        <v>459</v>
      </c>
      <c r="B134" s="70" t="s">
        <v>460</v>
      </c>
      <c r="C134" s="64"/>
      <c r="D134" s="316"/>
    </row>
    <row r="135" spans="1:4" s="58" customFormat="1" ht="40.5" hidden="1">
      <c r="A135" s="315" t="s">
        <v>461</v>
      </c>
      <c r="B135" s="70" t="s">
        <v>462</v>
      </c>
      <c r="C135" s="62">
        <f>C136</f>
        <v>0</v>
      </c>
      <c r="D135" s="314">
        <f>D136</f>
        <v>0</v>
      </c>
    </row>
    <row r="136" spans="1:4" s="58" customFormat="1" ht="40.5" hidden="1">
      <c r="A136" s="315" t="s">
        <v>463</v>
      </c>
      <c r="B136" s="70" t="s">
        <v>464</v>
      </c>
      <c r="C136" s="64"/>
      <c r="D136" s="316"/>
    </row>
    <row r="137" spans="1:4" s="58" customFormat="1" ht="81" hidden="1">
      <c r="A137" s="315" t="s">
        <v>465</v>
      </c>
      <c r="B137" s="84" t="s">
        <v>466</v>
      </c>
      <c r="C137" s="64">
        <f>C138</f>
        <v>0</v>
      </c>
      <c r="D137" s="316">
        <f>D138</f>
        <v>0</v>
      </c>
    </row>
    <row r="138" spans="1:4" s="58" customFormat="1" ht="50.25" hidden="1" customHeight="1">
      <c r="A138" s="315" t="s">
        <v>467</v>
      </c>
      <c r="B138" s="84" t="s">
        <v>468</v>
      </c>
      <c r="C138" s="64"/>
      <c r="D138" s="316"/>
    </row>
    <row r="139" spans="1:4" s="58" customFormat="1" ht="40.5" hidden="1">
      <c r="A139" s="315" t="s">
        <v>469</v>
      </c>
      <c r="B139" s="70" t="s">
        <v>486</v>
      </c>
      <c r="C139" s="62">
        <f>C140</f>
        <v>0</v>
      </c>
      <c r="D139" s="314">
        <f>D140</f>
        <v>0</v>
      </c>
    </row>
    <row r="140" spans="1:4" s="58" customFormat="1" ht="40.5" hidden="1">
      <c r="A140" s="315" t="s">
        <v>487</v>
      </c>
      <c r="B140" s="70" t="s">
        <v>488</v>
      </c>
      <c r="C140" s="64"/>
      <c r="D140" s="316"/>
    </row>
    <row r="141" spans="1:4" s="58" customFormat="1" ht="40.5" hidden="1">
      <c r="A141" s="315" t="s">
        <v>489</v>
      </c>
      <c r="B141" s="84" t="s">
        <v>490</v>
      </c>
      <c r="C141" s="62">
        <f>C142</f>
        <v>0</v>
      </c>
      <c r="D141" s="314">
        <f>D142</f>
        <v>0</v>
      </c>
    </row>
    <row r="142" spans="1:4" s="58" customFormat="1" ht="40.5" hidden="1">
      <c r="A142" s="315" t="s">
        <v>491</v>
      </c>
      <c r="B142" s="84" t="s">
        <v>492</v>
      </c>
      <c r="C142" s="64"/>
      <c r="D142" s="316"/>
    </row>
    <row r="143" spans="1:4" s="58" customFormat="1" ht="40.5" hidden="1">
      <c r="A143" s="315" t="s">
        <v>493</v>
      </c>
      <c r="B143" s="70" t="s">
        <v>494</v>
      </c>
      <c r="C143" s="62">
        <f>C144</f>
        <v>0</v>
      </c>
      <c r="D143" s="314">
        <f>D144</f>
        <v>0</v>
      </c>
    </row>
    <row r="144" spans="1:4" s="58" customFormat="1" ht="60.75" hidden="1">
      <c r="A144" s="315" t="s">
        <v>495</v>
      </c>
      <c r="B144" s="70" t="s">
        <v>496</v>
      </c>
      <c r="C144" s="64"/>
      <c r="D144" s="316"/>
    </row>
    <row r="145" spans="1:4" s="58" customFormat="1" ht="81" hidden="1">
      <c r="A145" s="315" t="s">
        <v>497</v>
      </c>
      <c r="B145" s="70" t="s">
        <v>601</v>
      </c>
      <c r="C145" s="62">
        <f>C146</f>
        <v>0</v>
      </c>
      <c r="D145" s="314">
        <f>D146</f>
        <v>0</v>
      </c>
    </row>
    <row r="146" spans="1:4" s="58" customFormat="1" ht="81" hidden="1">
      <c r="A146" s="315" t="s">
        <v>499</v>
      </c>
      <c r="B146" s="70" t="s">
        <v>602</v>
      </c>
      <c r="C146" s="64">
        <f>C147+C148+C149</f>
        <v>0</v>
      </c>
      <c r="D146" s="316">
        <f>D147+D148+D149</f>
        <v>0</v>
      </c>
    </row>
    <row r="147" spans="1:4" s="58" customFormat="1" ht="81" hidden="1">
      <c r="A147" s="315" t="s">
        <v>501</v>
      </c>
      <c r="B147" s="70" t="s">
        <v>502</v>
      </c>
      <c r="C147" s="64"/>
      <c r="D147" s="316"/>
    </row>
    <row r="148" spans="1:4" s="58" customFormat="1" ht="81" hidden="1">
      <c r="A148" s="315" t="s">
        <v>503</v>
      </c>
      <c r="B148" s="70" t="s">
        <v>504</v>
      </c>
      <c r="C148" s="64"/>
      <c r="D148" s="316"/>
    </row>
    <row r="149" spans="1:4" s="58" customFormat="1" ht="81" hidden="1">
      <c r="A149" s="315" t="s">
        <v>505</v>
      </c>
      <c r="B149" s="70" t="s">
        <v>603</v>
      </c>
      <c r="C149" s="85"/>
      <c r="D149" s="327"/>
    </row>
    <row r="150" spans="1:4" s="58" customFormat="1" ht="60.75" hidden="1">
      <c r="A150" s="315" t="s">
        <v>507</v>
      </c>
      <c r="B150" s="70" t="s">
        <v>508</v>
      </c>
      <c r="C150" s="62">
        <f>C151</f>
        <v>0</v>
      </c>
      <c r="D150" s="314">
        <f>D151</f>
        <v>0</v>
      </c>
    </row>
    <row r="151" spans="1:4" s="58" customFormat="1" ht="60.75" hidden="1">
      <c r="A151" s="315" t="s">
        <v>509</v>
      </c>
      <c r="B151" s="70" t="s">
        <v>510</v>
      </c>
      <c r="C151" s="64">
        <f>C152+C153+C154</f>
        <v>0</v>
      </c>
      <c r="D151" s="316">
        <f>D152+D153+D154</f>
        <v>0</v>
      </c>
    </row>
    <row r="152" spans="1:4" s="58" customFormat="1" ht="40.5" hidden="1">
      <c r="A152" s="315" t="s">
        <v>511</v>
      </c>
      <c r="B152" s="70" t="s">
        <v>512</v>
      </c>
      <c r="C152" s="64"/>
      <c r="D152" s="316"/>
    </row>
    <row r="153" spans="1:4" s="58" customFormat="1" ht="60.75" hidden="1">
      <c r="A153" s="315" t="s">
        <v>513</v>
      </c>
      <c r="B153" s="70" t="s">
        <v>514</v>
      </c>
      <c r="C153" s="64"/>
      <c r="D153" s="316"/>
    </row>
    <row r="154" spans="1:4" s="58" customFormat="1" ht="60.75" hidden="1">
      <c r="A154" s="315" t="s">
        <v>515</v>
      </c>
      <c r="B154" s="70" t="s">
        <v>516</v>
      </c>
      <c r="C154" s="85"/>
      <c r="D154" s="327"/>
    </row>
    <row r="155" spans="1:4" s="58" customFormat="1" ht="40.5" hidden="1">
      <c r="A155" s="315" t="s">
        <v>517</v>
      </c>
      <c r="B155" s="84" t="s">
        <v>518</v>
      </c>
      <c r="C155" s="64"/>
      <c r="D155" s="316"/>
    </row>
    <row r="156" spans="1:4" s="58" customFormat="1" ht="40.5" hidden="1">
      <c r="A156" s="315" t="s">
        <v>519</v>
      </c>
      <c r="B156" s="84" t="s">
        <v>520</v>
      </c>
      <c r="C156" s="64"/>
      <c r="D156" s="316"/>
    </row>
    <row r="157" spans="1:4" s="58" customFormat="1" ht="40.5" hidden="1">
      <c r="A157" s="315" t="s">
        <v>521</v>
      </c>
      <c r="B157" s="70" t="s">
        <v>522</v>
      </c>
      <c r="C157" s="62">
        <f>C158</f>
        <v>0</v>
      </c>
      <c r="D157" s="314">
        <f>D158</f>
        <v>0</v>
      </c>
    </row>
    <row r="158" spans="1:4" s="58" customFormat="1" ht="60.75" hidden="1">
      <c r="A158" s="315" t="s">
        <v>523</v>
      </c>
      <c r="B158" s="70" t="s">
        <v>524</v>
      </c>
      <c r="C158" s="64"/>
      <c r="D158" s="316"/>
    </row>
    <row r="159" spans="1:4" s="58" customFormat="1" ht="40.5" hidden="1">
      <c r="A159" s="315" t="s">
        <v>525</v>
      </c>
      <c r="B159" s="105" t="s">
        <v>526</v>
      </c>
      <c r="C159" s="64">
        <f>C160</f>
        <v>0</v>
      </c>
      <c r="D159" s="316">
        <f>D160</f>
        <v>0</v>
      </c>
    </row>
    <row r="160" spans="1:4" s="58" customFormat="1" ht="40.5" hidden="1">
      <c r="A160" s="315" t="s">
        <v>527</v>
      </c>
      <c r="B160" s="84" t="s">
        <v>528</v>
      </c>
      <c r="C160" s="64"/>
      <c r="D160" s="316"/>
    </row>
    <row r="161" spans="1:4" s="58" customFormat="1" ht="40.5" hidden="1">
      <c r="A161" s="315" t="s">
        <v>529</v>
      </c>
      <c r="B161" s="106" t="s">
        <v>530</v>
      </c>
      <c r="C161" s="64">
        <f>C162</f>
        <v>0</v>
      </c>
      <c r="D161" s="316">
        <f>D162</f>
        <v>0</v>
      </c>
    </row>
    <row r="162" spans="1:4" s="58" customFormat="1" ht="40.5" hidden="1">
      <c r="A162" s="328" t="s">
        <v>531</v>
      </c>
      <c r="B162" s="106" t="s">
        <v>532</v>
      </c>
      <c r="C162" s="64"/>
      <c r="D162" s="316"/>
    </row>
    <row r="163" spans="1:4" s="58" customFormat="1" ht="20.25" hidden="1">
      <c r="A163" s="315" t="s">
        <v>533</v>
      </c>
      <c r="B163" s="70" t="s">
        <v>534</v>
      </c>
      <c r="C163" s="62">
        <f>C164</f>
        <v>0</v>
      </c>
      <c r="D163" s="314">
        <f>D164</f>
        <v>0</v>
      </c>
    </row>
    <row r="164" spans="1:4" s="58" customFormat="1" ht="31.5" hidden="1" customHeight="1">
      <c r="A164" s="315" t="s">
        <v>535</v>
      </c>
      <c r="B164" s="70" t="s">
        <v>536</v>
      </c>
      <c r="C164" s="64"/>
      <c r="D164" s="316"/>
    </row>
    <row r="165" spans="1:4" s="58" customFormat="1" ht="44.25" customHeight="1">
      <c r="A165" s="313" t="s">
        <v>858</v>
      </c>
      <c r="B165" s="97" t="s">
        <v>537</v>
      </c>
      <c r="C165" s="62">
        <f>C170+C172</f>
        <v>355200</v>
      </c>
      <c r="D165" s="314">
        <f>D170+D172</f>
        <v>355200</v>
      </c>
    </row>
    <row r="166" spans="1:4" s="58" customFormat="1" ht="56.25" hidden="1" customHeight="1">
      <c r="A166" s="315" t="s">
        <v>538</v>
      </c>
      <c r="B166" s="70" t="s">
        <v>539</v>
      </c>
      <c r="C166" s="62"/>
      <c r="D166" s="314"/>
    </row>
    <row r="167" spans="1:4" s="58" customFormat="1" ht="56.25" hidden="1" customHeight="1">
      <c r="A167" s="315" t="s">
        <v>540</v>
      </c>
      <c r="B167" s="70" t="s">
        <v>541</v>
      </c>
      <c r="C167" s="64"/>
      <c r="D167" s="316"/>
    </row>
    <row r="168" spans="1:4" s="58" customFormat="1" ht="40.5" hidden="1">
      <c r="A168" s="315" t="s">
        <v>542</v>
      </c>
      <c r="B168" s="70" t="s">
        <v>543</v>
      </c>
      <c r="C168" s="64">
        <f>C169</f>
        <v>0</v>
      </c>
      <c r="D168" s="316">
        <f>D169</f>
        <v>0</v>
      </c>
    </row>
    <row r="169" spans="1:4" s="58" customFormat="1" ht="40.5" hidden="1">
      <c r="A169" s="315" t="s">
        <v>544</v>
      </c>
      <c r="B169" s="70" t="s">
        <v>545</v>
      </c>
      <c r="C169" s="64"/>
      <c r="D169" s="316"/>
    </row>
    <row r="170" spans="1:4" s="58" customFormat="1" ht="42" customHeight="1">
      <c r="A170" s="315" t="s">
        <v>856</v>
      </c>
      <c r="B170" s="70" t="s">
        <v>553</v>
      </c>
      <c r="C170" s="64">
        <f>C171</f>
        <v>310200</v>
      </c>
      <c r="D170" s="316">
        <f>D171</f>
        <v>310200</v>
      </c>
    </row>
    <row r="171" spans="1:4" s="58" customFormat="1" ht="42" customHeight="1">
      <c r="A171" s="419" t="s">
        <v>854</v>
      </c>
      <c r="B171" s="420" t="s">
        <v>625</v>
      </c>
      <c r="C171" s="421">
        <v>310200</v>
      </c>
      <c r="D171" s="422">
        <v>310200</v>
      </c>
    </row>
    <row r="172" spans="1:4" s="58" customFormat="1" ht="42" customHeight="1">
      <c r="A172" s="540" t="s">
        <v>860</v>
      </c>
      <c r="B172" s="540" t="s">
        <v>765</v>
      </c>
      <c r="C172" s="541">
        <f>C173</f>
        <v>45000</v>
      </c>
      <c r="D172" s="541">
        <f>D173</f>
        <v>45000</v>
      </c>
    </row>
    <row r="173" spans="1:4" s="58" customFormat="1" ht="40.5" customHeight="1" thickBot="1">
      <c r="A173" s="540" t="s">
        <v>861</v>
      </c>
      <c r="B173" s="542" t="s">
        <v>764</v>
      </c>
      <c r="C173" s="541">
        <v>45000</v>
      </c>
      <c r="D173" s="541">
        <v>45000</v>
      </c>
    </row>
    <row r="174" spans="1:4" s="58" customFormat="1" ht="68.25" hidden="1" customHeight="1">
      <c r="A174" s="328"/>
      <c r="B174" s="413"/>
      <c r="C174" s="414">
        <f>C175</f>
        <v>0</v>
      </c>
      <c r="D174" s="329">
        <f>D175</f>
        <v>0</v>
      </c>
    </row>
    <row r="175" spans="1:4" s="58" customFormat="1" ht="60.75" hidden="1" customHeight="1">
      <c r="A175" s="315"/>
      <c r="B175" s="70"/>
      <c r="C175" s="64"/>
      <c r="D175" s="316"/>
    </row>
    <row r="176" spans="1:4" s="58" customFormat="1" ht="1.5" hidden="1" customHeight="1" thickBot="1">
      <c r="A176" s="313"/>
      <c r="B176" s="97"/>
      <c r="C176" s="62">
        <f>C177+C179+C185+C187+C189</f>
        <v>0</v>
      </c>
      <c r="D176" s="314">
        <f>D177+D179+D185+D187+D189</f>
        <v>0</v>
      </c>
    </row>
    <row r="177" spans="1:4" s="58" customFormat="1" ht="21" hidden="1" thickBot="1">
      <c r="A177" s="315"/>
      <c r="B177" s="70"/>
      <c r="C177" s="62">
        <f>C178</f>
        <v>0</v>
      </c>
      <c r="D177" s="314">
        <f>D178</f>
        <v>0</v>
      </c>
    </row>
    <row r="178" spans="1:4" s="58" customFormat="1" ht="21" hidden="1" thickBot="1">
      <c r="A178" s="315"/>
      <c r="B178" s="70"/>
      <c r="C178" s="64"/>
      <c r="D178" s="316"/>
    </row>
    <row r="179" spans="1:4" s="58" customFormat="1" ht="21" hidden="1" thickBot="1">
      <c r="A179" s="315"/>
      <c r="B179" s="107"/>
      <c r="C179" s="62">
        <f>C180</f>
        <v>0</v>
      </c>
      <c r="D179" s="314">
        <f>D180</f>
        <v>0</v>
      </c>
    </row>
    <row r="180" spans="1:4" s="58" customFormat="1" ht="21" hidden="1" thickBot="1">
      <c r="A180" s="315"/>
      <c r="B180" s="107"/>
      <c r="C180" s="64"/>
      <c r="D180" s="316"/>
    </row>
    <row r="181" spans="1:4" s="58" customFormat="1" ht="21" hidden="1" thickBot="1">
      <c r="A181" s="315"/>
      <c r="B181" s="70"/>
      <c r="C181" s="62"/>
      <c r="D181" s="314"/>
    </row>
    <row r="182" spans="1:4" s="58" customFormat="1" ht="21" hidden="1" thickBot="1">
      <c r="A182" s="315"/>
      <c r="B182" s="70"/>
      <c r="C182" s="64"/>
      <c r="D182" s="316"/>
    </row>
    <row r="183" spans="1:4" s="58" customFormat="1" ht="21" hidden="1" thickBot="1">
      <c r="A183" s="315"/>
      <c r="B183" s="70"/>
      <c r="C183" s="62"/>
      <c r="D183" s="314"/>
    </row>
    <row r="184" spans="1:4" s="58" customFormat="1" ht="21" hidden="1" thickBot="1">
      <c r="A184" s="315"/>
      <c r="B184" s="70"/>
      <c r="C184" s="64"/>
      <c r="D184" s="316"/>
    </row>
    <row r="185" spans="1:4" s="76" customFormat="1" ht="21" hidden="1" thickBot="1">
      <c r="A185" s="322"/>
      <c r="B185" s="71"/>
      <c r="C185" s="62">
        <f>C186</f>
        <v>0</v>
      </c>
      <c r="D185" s="314">
        <f>D186</f>
        <v>0</v>
      </c>
    </row>
    <row r="186" spans="1:4" s="76" customFormat="1" ht="21" hidden="1" thickBot="1">
      <c r="A186" s="322"/>
      <c r="B186" s="71"/>
      <c r="C186" s="64"/>
      <c r="D186" s="316"/>
    </row>
    <row r="187" spans="1:4" s="76" customFormat="1" ht="69" hidden="1" customHeight="1">
      <c r="A187" s="315"/>
      <c r="B187" s="90"/>
      <c r="C187" s="62">
        <f>C188</f>
        <v>0</v>
      </c>
      <c r="D187" s="314">
        <f>D188</f>
        <v>0</v>
      </c>
    </row>
    <row r="188" spans="1:4" s="76" customFormat="1" ht="87" hidden="1" customHeight="1">
      <c r="A188" s="315"/>
      <c r="B188" s="90"/>
      <c r="C188" s="64"/>
      <c r="D188" s="316"/>
    </row>
    <row r="189" spans="1:4" s="58" customFormat="1" ht="21" hidden="1" thickBot="1">
      <c r="A189" s="315"/>
      <c r="B189" s="70"/>
      <c r="C189" s="62">
        <f>C190</f>
        <v>0</v>
      </c>
      <c r="D189" s="314">
        <f>D190</f>
        <v>0</v>
      </c>
    </row>
    <row r="190" spans="1:4" s="58" customFormat="1" ht="21" hidden="1" thickBot="1">
      <c r="A190" s="315"/>
      <c r="B190" s="70"/>
      <c r="C190" s="91"/>
      <c r="D190" s="330"/>
    </row>
    <row r="191" spans="1:4" s="58" customFormat="1" ht="21" hidden="1" thickBot="1">
      <c r="A191" s="313"/>
      <c r="B191" s="97"/>
      <c r="C191" s="62">
        <f>C192</f>
        <v>0</v>
      </c>
      <c r="D191" s="314">
        <f>D192</f>
        <v>0</v>
      </c>
    </row>
    <row r="192" spans="1:4" s="58" customFormat="1" ht="21" hidden="1" thickBot="1">
      <c r="A192" s="315"/>
      <c r="B192" s="70"/>
      <c r="C192" s="64">
        <f>C193</f>
        <v>0</v>
      </c>
      <c r="D192" s="316">
        <f>D193</f>
        <v>0</v>
      </c>
    </row>
    <row r="193" spans="1:4" s="58" customFormat="1" ht="21" hidden="1" thickBot="1">
      <c r="A193" s="315"/>
      <c r="B193" s="420"/>
      <c r="C193" s="421"/>
      <c r="D193" s="422"/>
    </row>
    <row r="194" spans="1:4" s="58" customFormat="1" ht="21" thickBot="1">
      <c r="A194" s="543"/>
      <c r="B194" s="544"/>
      <c r="C194" s="545">
        <f>C17+C113</f>
        <v>26943630</v>
      </c>
      <c r="D194" s="546">
        <f>D17+D113</f>
        <v>27947920</v>
      </c>
    </row>
    <row r="195" spans="1:4" s="58" customFormat="1" ht="12.75" hidden="1" customHeight="1">
      <c r="A195" s="92"/>
      <c r="B195" s="92" t="s">
        <v>589</v>
      </c>
      <c r="C195" s="93"/>
    </row>
    <row r="196" spans="1:4" s="58" customFormat="1" ht="20.25" hidden="1">
      <c r="A196" s="92"/>
      <c r="B196" s="92" t="s">
        <v>590</v>
      </c>
      <c r="C196" s="93"/>
    </row>
    <row r="197" spans="1:4" s="58" customFormat="1" ht="20.25" hidden="1">
      <c r="A197" s="92"/>
      <c r="B197" s="92" t="s">
        <v>591</v>
      </c>
      <c r="C197" s="93"/>
    </row>
    <row r="198" spans="1:4" s="58" customFormat="1" ht="20.25" hidden="1">
      <c r="A198" s="92"/>
      <c r="B198" s="92" t="s">
        <v>592</v>
      </c>
      <c r="C198" s="93"/>
    </row>
    <row r="199" spans="1:4" s="58" customFormat="1" ht="20.25" hidden="1">
      <c r="A199" s="92"/>
      <c r="B199" s="92" t="s">
        <v>593</v>
      </c>
      <c r="C199" s="93"/>
    </row>
    <row r="200" spans="1:4" s="58" customFormat="1" ht="20.25" hidden="1">
      <c r="A200" s="92"/>
      <c r="B200" s="92" t="s">
        <v>594</v>
      </c>
      <c r="C200" s="93"/>
    </row>
    <row r="201" spans="1:4" s="58" customFormat="1" ht="20.25" hidden="1">
      <c r="A201" s="92"/>
      <c r="B201" s="92"/>
      <c r="C201" s="93"/>
    </row>
    <row r="202" spans="1:4" s="58" customFormat="1" ht="20.25" hidden="1">
      <c r="A202" s="92"/>
      <c r="B202" s="92" t="s">
        <v>595</v>
      </c>
      <c r="C202" s="94"/>
    </row>
    <row r="203" spans="1:4" s="58" customFormat="1" ht="20.25" hidden="1">
      <c r="A203" s="92"/>
      <c r="B203" s="95" t="s">
        <v>596</v>
      </c>
      <c r="C203" s="94"/>
    </row>
    <row r="205" spans="1:4">
      <c r="D205" s="195"/>
    </row>
    <row r="206" spans="1:4">
      <c r="D206" s="196"/>
    </row>
  </sheetData>
  <sheetProtection selectLockedCells="1" selectUnlockedCells="1"/>
  <mergeCells count="3">
    <mergeCell ref="A12:C12"/>
    <mergeCell ref="A13:C13"/>
    <mergeCell ref="A14:C14"/>
  </mergeCells>
  <phoneticPr fontId="0" type="noConversion"/>
  <pageMargins left="0.59027777777777779" right="0.39374999999999999" top="0.19652777777777777" bottom="0.39374999999999999" header="0.51180555555555551" footer="0.51180555555555551"/>
  <pageSetup paperSize="9" scale="50" firstPageNumber="0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view="pageBreakPreview" topLeftCell="A31" zoomScaleNormal="80" workbookViewId="0">
      <selection sqref="A1:C38"/>
    </sheetView>
  </sheetViews>
  <sheetFormatPr defaultRowHeight="12.75"/>
  <cols>
    <col min="1" max="1" width="17.28515625" style="108" customWidth="1"/>
    <col min="2" max="2" width="32.7109375" style="108" customWidth="1"/>
    <col min="3" max="3" width="70.140625" style="109" customWidth="1"/>
    <col min="4" max="16384" width="9.140625" style="108"/>
  </cols>
  <sheetData>
    <row r="1" spans="1:7" s="110" customFormat="1" ht="14.25" customHeight="1">
      <c r="B1" s="168" t="s">
        <v>611</v>
      </c>
      <c r="C1" s="490"/>
    </row>
    <row r="2" spans="1:7" s="110" customFormat="1" ht="18" customHeight="1">
      <c r="B2" s="168" t="s">
        <v>886</v>
      </c>
      <c r="C2" s="490"/>
    </row>
    <row r="3" spans="1:7" s="110" customFormat="1" ht="18" customHeight="1">
      <c r="B3" s="625" t="s">
        <v>628</v>
      </c>
      <c r="C3" s="625"/>
    </row>
    <row r="4" spans="1:7" s="110" customFormat="1" ht="17.25" customHeight="1">
      <c r="B4" s="168" t="s">
        <v>634</v>
      </c>
      <c r="C4" s="490"/>
    </row>
    <row r="5" spans="1:7" s="110" customFormat="1" ht="17.25" customHeight="1">
      <c r="B5" s="626" t="s">
        <v>629</v>
      </c>
      <c r="C5" s="626"/>
    </row>
    <row r="6" spans="1:7" s="110" customFormat="1" ht="18.75" customHeight="1">
      <c r="B6" s="625" t="s">
        <v>839</v>
      </c>
      <c r="C6" s="625"/>
    </row>
    <row r="7" spans="1:7" s="110" customFormat="1" ht="21.75" customHeight="1">
      <c r="B7" s="168" t="s">
        <v>840</v>
      </c>
      <c r="C7" s="490"/>
    </row>
    <row r="8" spans="1:7" s="110" customFormat="1" ht="21.75" customHeight="1">
      <c r="B8" s="168" t="s">
        <v>841</v>
      </c>
      <c r="C8" s="168" t="s">
        <v>877</v>
      </c>
      <c r="D8" s="5"/>
      <c r="E8" s="5"/>
      <c r="F8" s="5"/>
    </row>
    <row r="9" spans="1:7" ht="16.5">
      <c r="A9" s="112"/>
      <c r="B9" s="491"/>
      <c r="C9" s="492"/>
      <c r="D9" s="114"/>
      <c r="E9" s="114"/>
      <c r="F9" s="114"/>
      <c r="G9" s="115" t="s">
        <v>186</v>
      </c>
    </row>
    <row r="10" spans="1:7" s="116" customFormat="1" ht="47.25" customHeight="1">
      <c r="A10" s="616" t="s">
        <v>0</v>
      </c>
      <c r="B10" s="616"/>
      <c r="C10" s="616"/>
    </row>
    <row r="11" spans="1:7" s="116" customFormat="1" ht="15.75">
      <c r="A11" s="117"/>
      <c r="B11" s="117"/>
      <c r="C11" s="118" t="s">
        <v>186</v>
      </c>
    </row>
    <row r="12" spans="1:7" s="119" customFormat="1" ht="34.5" customHeight="1">
      <c r="A12" s="627" t="s">
        <v>1</v>
      </c>
      <c r="B12" s="627"/>
      <c r="C12" s="627" t="s">
        <v>190</v>
      </c>
    </row>
    <row r="13" spans="1:7" s="119" customFormat="1" ht="33" customHeight="1">
      <c r="A13" s="485" t="s">
        <v>2</v>
      </c>
      <c r="B13" s="485" t="s">
        <v>3</v>
      </c>
      <c r="C13" s="627"/>
    </row>
    <row r="14" spans="1:7" s="120" customFormat="1" ht="35.25" customHeight="1">
      <c r="A14" s="486" t="s">
        <v>4</v>
      </c>
      <c r="B14" s="624" t="s">
        <v>5</v>
      </c>
      <c r="C14" s="624"/>
    </row>
    <row r="15" spans="1:7" s="120" customFormat="1" ht="72.75" customHeight="1">
      <c r="A15" s="547"/>
      <c r="B15" s="447" t="s">
        <v>6</v>
      </c>
      <c r="C15" s="548" t="s">
        <v>7</v>
      </c>
    </row>
    <row r="16" spans="1:7" s="120" customFormat="1" ht="72.75" customHeight="1">
      <c r="A16" s="547"/>
      <c r="B16" s="121" t="s">
        <v>8</v>
      </c>
      <c r="C16" s="549" t="s">
        <v>7</v>
      </c>
    </row>
    <row r="17" spans="1:9" s="120" customFormat="1" ht="73.5" customHeight="1">
      <c r="A17" s="547"/>
      <c r="B17" s="601" t="s">
        <v>9</v>
      </c>
      <c r="C17" s="605" t="s">
        <v>624</v>
      </c>
    </row>
    <row r="18" spans="1:9" s="120" customFormat="1" ht="35.25" customHeight="1">
      <c r="A18" s="547"/>
      <c r="B18" s="601" t="s">
        <v>10</v>
      </c>
      <c r="C18" s="605" t="s">
        <v>845</v>
      </c>
    </row>
    <row r="19" spans="1:9" s="120" customFormat="1" ht="35.25" customHeight="1">
      <c r="A19" s="547"/>
      <c r="B19" s="601" t="s">
        <v>766</v>
      </c>
      <c r="C19" s="605" t="s">
        <v>767</v>
      </c>
    </row>
    <row r="20" spans="1:9" s="120" customFormat="1" ht="102.75" customHeight="1">
      <c r="A20" s="547"/>
      <c r="B20" s="601" t="s">
        <v>11</v>
      </c>
      <c r="C20" s="605" t="s">
        <v>636</v>
      </c>
      <c r="H20" s="598"/>
      <c r="I20" s="598"/>
    </row>
    <row r="21" spans="1:9" s="120" customFormat="1" ht="99.75" customHeight="1">
      <c r="A21" s="547"/>
      <c r="B21" s="601" t="s">
        <v>12</v>
      </c>
      <c r="C21" s="605" t="s">
        <v>635</v>
      </c>
    </row>
    <row r="22" spans="1:9" s="120" customFormat="1" ht="52.5" customHeight="1">
      <c r="A22" s="547"/>
      <c r="B22" s="601" t="s">
        <v>13</v>
      </c>
      <c r="C22" s="605" t="s">
        <v>637</v>
      </c>
    </row>
    <row r="23" spans="1:9" s="120" customFormat="1" ht="72" customHeight="1">
      <c r="A23" s="547"/>
      <c r="B23" s="601" t="s">
        <v>665</v>
      </c>
      <c r="C23" s="605" t="s">
        <v>847</v>
      </c>
    </row>
    <row r="24" spans="1:9" s="120" customFormat="1" ht="54" customHeight="1">
      <c r="A24" s="547"/>
      <c r="B24" s="601" t="s">
        <v>666</v>
      </c>
      <c r="C24" s="605" t="s">
        <v>848</v>
      </c>
    </row>
    <row r="25" spans="1:9" s="120" customFormat="1" ht="54" customHeight="1">
      <c r="A25" s="547"/>
      <c r="B25" s="602" t="s">
        <v>669</v>
      </c>
      <c r="C25" s="605" t="s">
        <v>670</v>
      </c>
    </row>
    <row r="26" spans="1:9" s="120" customFormat="1" ht="36.75" customHeight="1">
      <c r="A26" s="550"/>
      <c r="B26" s="603" t="s">
        <v>14</v>
      </c>
      <c r="C26" s="605" t="s">
        <v>638</v>
      </c>
    </row>
    <row r="27" spans="1:9" s="120" customFormat="1" ht="75.75" customHeight="1">
      <c r="A27" s="551"/>
      <c r="B27" s="604" t="s">
        <v>15</v>
      </c>
      <c r="C27" s="605" t="s">
        <v>849</v>
      </c>
    </row>
    <row r="28" spans="1:9" s="120" customFormat="1" ht="23.25" customHeight="1">
      <c r="A28" s="547"/>
      <c r="B28" s="601" t="s">
        <v>16</v>
      </c>
      <c r="C28" s="605" t="s">
        <v>851</v>
      </c>
    </row>
    <row r="29" spans="1:9" s="120" customFormat="1" ht="42" customHeight="1">
      <c r="A29" s="547"/>
      <c r="B29" s="601" t="s">
        <v>852</v>
      </c>
      <c r="C29" s="605" t="s">
        <v>685</v>
      </c>
    </row>
    <row r="30" spans="1:9" s="120" customFormat="1" ht="53.25" customHeight="1">
      <c r="A30" s="547"/>
      <c r="B30" s="601" t="s">
        <v>853</v>
      </c>
      <c r="C30" s="605" t="s">
        <v>639</v>
      </c>
    </row>
    <row r="31" spans="1:9" s="120" customFormat="1" ht="38.25" customHeight="1">
      <c r="A31" s="547"/>
      <c r="B31" s="601" t="s">
        <v>862</v>
      </c>
      <c r="C31" s="605" t="s">
        <v>764</v>
      </c>
    </row>
    <row r="32" spans="1:9" s="120" customFormat="1" ht="50.25" customHeight="1">
      <c r="A32" s="547"/>
      <c r="B32" s="601" t="s">
        <v>863</v>
      </c>
      <c r="C32" s="605" t="s">
        <v>626</v>
      </c>
    </row>
    <row r="33" spans="1:3" s="120" customFormat="1" ht="69.75" customHeight="1">
      <c r="A33" s="547"/>
      <c r="B33" s="601" t="s">
        <v>864</v>
      </c>
      <c r="C33" s="605" t="s">
        <v>640</v>
      </c>
    </row>
    <row r="34" spans="1:3" s="120" customFormat="1" ht="39" customHeight="1">
      <c r="A34" s="547"/>
      <c r="B34" s="601" t="s">
        <v>865</v>
      </c>
      <c r="C34" s="605" t="s">
        <v>686</v>
      </c>
    </row>
    <row r="35" spans="1:3" s="120" customFormat="1" ht="41.25" customHeight="1">
      <c r="A35" s="547"/>
      <c r="B35" s="601" t="s">
        <v>866</v>
      </c>
      <c r="C35" s="605" t="s">
        <v>667</v>
      </c>
    </row>
    <row r="36" spans="1:3" s="120" customFormat="1" ht="103.5" customHeight="1">
      <c r="A36" s="547"/>
      <c r="B36" s="601" t="s">
        <v>867</v>
      </c>
      <c r="C36" s="605" t="s">
        <v>641</v>
      </c>
    </row>
    <row r="37" spans="1:3" s="120" customFormat="1" ht="71.25" customHeight="1">
      <c r="A37" s="547"/>
      <c r="B37" s="601" t="s">
        <v>868</v>
      </c>
      <c r="C37" s="605" t="s">
        <v>642</v>
      </c>
    </row>
    <row r="38" spans="1:3" s="120" customFormat="1" ht="58.5" customHeight="1">
      <c r="A38" s="550"/>
      <c r="B38" s="603" t="s">
        <v>869</v>
      </c>
      <c r="C38" s="605" t="s">
        <v>687</v>
      </c>
    </row>
  </sheetData>
  <sheetProtection selectLockedCells="1" selectUnlockedCells="1"/>
  <mergeCells count="7">
    <mergeCell ref="B14:C14"/>
    <mergeCell ref="B3:C3"/>
    <mergeCell ref="B5:C5"/>
    <mergeCell ref="B6:C6"/>
    <mergeCell ref="A10:C10"/>
    <mergeCell ref="A12:B12"/>
    <mergeCell ref="C12:C13"/>
  </mergeCells>
  <phoneticPr fontId="0" type="noConversion"/>
  <pageMargins left="0" right="0" top="0.39374999999999999" bottom="0" header="0.51180555555555551" footer="0.51180555555555551"/>
  <pageSetup paperSize="9" scale="85" firstPageNumber="0" orientation="portrait" horizontalDpi="300" verticalDpi="300" r:id="rId1"/>
  <headerFooter alignWithMargins="0"/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J21"/>
  <sheetViews>
    <sheetView view="pageBreakPreview" topLeftCell="A9" zoomScaleNormal="80" workbookViewId="0">
      <selection sqref="A1:C21"/>
    </sheetView>
  </sheetViews>
  <sheetFormatPr defaultRowHeight="12.75"/>
  <cols>
    <col min="1" max="1" width="10" style="108" customWidth="1"/>
    <col min="2" max="2" width="32.7109375" style="108" customWidth="1"/>
    <col min="3" max="3" width="70.140625" style="109" customWidth="1"/>
    <col min="4" max="16384" width="9.140625" style="108"/>
  </cols>
  <sheetData>
    <row r="1" spans="1:10" s="110" customFormat="1" ht="14.25" customHeight="1">
      <c r="B1" s="168" t="s">
        <v>706</v>
      </c>
      <c r="C1" s="490"/>
    </row>
    <row r="2" spans="1:10" s="110" customFormat="1" ht="18" customHeight="1">
      <c r="B2" s="168" t="s">
        <v>878</v>
      </c>
      <c r="C2" s="490"/>
    </row>
    <row r="3" spans="1:10" s="110" customFormat="1" ht="18" customHeight="1">
      <c r="B3" s="625" t="s">
        <v>628</v>
      </c>
      <c r="C3" s="625"/>
    </row>
    <row r="4" spans="1:10" s="110" customFormat="1" ht="17.25" customHeight="1">
      <c r="B4" s="168" t="s">
        <v>634</v>
      </c>
      <c r="C4" s="490"/>
    </row>
    <row r="5" spans="1:10" s="110" customFormat="1" ht="17.25" customHeight="1">
      <c r="B5" s="626" t="s">
        <v>629</v>
      </c>
      <c r="C5" s="626"/>
    </row>
    <row r="6" spans="1:10" s="110" customFormat="1" ht="18.75" customHeight="1">
      <c r="B6" s="625" t="s">
        <v>839</v>
      </c>
      <c r="C6" s="625"/>
    </row>
    <row r="7" spans="1:10" s="110" customFormat="1" ht="21.75" customHeight="1">
      <c r="B7" s="168" t="s">
        <v>840</v>
      </c>
      <c r="C7" s="490"/>
    </row>
    <row r="8" spans="1:10" s="110" customFormat="1" ht="21.75" customHeight="1">
      <c r="B8" s="168" t="s">
        <v>760</v>
      </c>
      <c r="C8" s="168" t="s">
        <v>879</v>
      </c>
      <c r="D8" s="5"/>
      <c r="E8" s="5"/>
      <c r="F8" s="5"/>
    </row>
    <row r="9" spans="1:10" ht="15.75">
      <c r="A9" s="112"/>
      <c r="B9" s="112"/>
      <c r="C9" s="113"/>
      <c r="D9" s="114"/>
      <c r="E9" s="114"/>
      <c r="F9" s="114"/>
      <c r="G9" s="115" t="s">
        <v>186</v>
      </c>
    </row>
    <row r="10" spans="1:10" s="116" customFormat="1" ht="63.75" customHeight="1">
      <c r="A10" s="616" t="s">
        <v>704</v>
      </c>
      <c r="B10" s="616"/>
      <c r="C10" s="616"/>
    </row>
    <row r="11" spans="1:10" s="116" customFormat="1" ht="15.75">
      <c r="A11" s="117"/>
      <c r="B11" s="117"/>
      <c r="C11" s="118" t="s">
        <v>186</v>
      </c>
    </row>
    <row r="12" spans="1:10" s="119" customFormat="1" ht="34.5" customHeight="1">
      <c r="A12" s="627" t="s">
        <v>1</v>
      </c>
      <c r="B12" s="627"/>
      <c r="C12" s="627" t="s">
        <v>692</v>
      </c>
      <c r="I12" s="484"/>
    </row>
    <row r="13" spans="1:10" s="119" customFormat="1" ht="57.75" customHeight="1">
      <c r="A13" s="485" t="s">
        <v>2</v>
      </c>
      <c r="B13" s="485" t="s">
        <v>693</v>
      </c>
      <c r="C13" s="627"/>
      <c r="J13" s="484"/>
    </row>
    <row r="14" spans="1:10" s="120" customFormat="1" ht="35.25" customHeight="1">
      <c r="A14" s="486" t="s">
        <v>4</v>
      </c>
      <c r="B14" s="624" t="s">
        <v>5</v>
      </c>
      <c r="C14" s="624"/>
    </row>
    <row r="15" spans="1:10" s="120" customFormat="1" ht="28.5" customHeight="1">
      <c r="A15" s="487"/>
      <c r="B15" s="488" t="s">
        <v>688</v>
      </c>
      <c r="C15" s="489" t="s">
        <v>689</v>
      </c>
    </row>
    <row r="16" spans="1:10" s="120" customFormat="1" ht="29.25" customHeight="1">
      <c r="A16" s="487"/>
      <c r="B16" s="488" t="s">
        <v>690</v>
      </c>
      <c r="C16" s="489" t="s">
        <v>691</v>
      </c>
      <c r="J16" s="120" t="s">
        <v>705</v>
      </c>
    </row>
    <row r="17" spans="1:3" s="120" customFormat="1" ht="30" customHeight="1">
      <c r="A17" s="487"/>
      <c r="B17" s="488" t="s">
        <v>694</v>
      </c>
      <c r="C17" s="489" t="s">
        <v>695</v>
      </c>
    </row>
    <row r="18" spans="1:3" s="120" customFormat="1" ht="35.25" customHeight="1">
      <c r="A18" s="487"/>
      <c r="B18" s="488" t="s">
        <v>696</v>
      </c>
      <c r="C18" s="489" t="s">
        <v>703</v>
      </c>
    </row>
    <row r="19" spans="1:3" s="120" customFormat="1" ht="29.25" customHeight="1">
      <c r="A19" s="487"/>
      <c r="B19" s="488" t="s">
        <v>697</v>
      </c>
      <c r="C19" s="489" t="s">
        <v>698</v>
      </c>
    </row>
    <row r="20" spans="1:3" s="120" customFormat="1" ht="33" customHeight="1">
      <c r="A20" s="487"/>
      <c r="B20" s="488" t="s">
        <v>699</v>
      </c>
      <c r="C20" s="489" t="s">
        <v>700</v>
      </c>
    </row>
    <row r="21" spans="1:3" s="120" customFormat="1" ht="33" customHeight="1">
      <c r="A21" s="487"/>
      <c r="B21" s="488" t="s">
        <v>701</v>
      </c>
      <c r="C21" s="489" t="s">
        <v>702</v>
      </c>
    </row>
  </sheetData>
  <sheetProtection selectLockedCells="1" selectUnlockedCells="1"/>
  <mergeCells count="7">
    <mergeCell ref="B14:C14"/>
    <mergeCell ref="B3:C3"/>
    <mergeCell ref="B5:C5"/>
    <mergeCell ref="B6:C6"/>
    <mergeCell ref="A10:C10"/>
    <mergeCell ref="A12:B12"/>
    <mergeCell ref="C12:C13"/>
  </mergeCells>
  <pageMargins left="1.1811023622047245" right="0.59055118110236227" top="0.59055118110236227" bottom="0.59055118110236227" header="0.51181102362204722" footer="0.51181102362204722"/>
  <pageSetup paperSize="9" scale="74" firstPageNumber="0" orientation="portrait" horizontalDpi="300" verticalDpi="300" r:id="rId1"/>
  <headerFooter alignWithMargins="0"/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L184"/>
  <sheetViews>
    <sheetView view="pageBreakPreview" topLeftCell="A49" zoomScaleNormal="80" workbookViewId="0">
      <selection sqref="A1:G184"/>
    </sheetView>
  </sheetViews>
  <sheetFormatPr defaultRowHeight="12.75"/>
  <cols>
    <col min="1" max="1" width="77.28515625" customWidth="1"/>
    <col min="2" max="2" width="9.5703125" style="122" customWidth="1"/>
    <col min="3" max="3" width="8" style="123" customWidth="1"/>
    <col min="4" max="4" width="7.140625" style="123" customWidth="1"/>
    <col min="5" max="5" width="17.140625" style="123" customWidth="1"/>
    <col min="6" max="6" width="8.7109375" style="123" customWidth="1"/>
    <col min="7" max="7" width="24.140625" style="124" customWidth="1"/>
    <col min="9" max="9" width="16.28515625" customWidth="1"/>
    <col min="10" max="10" width="1.42578125" customWidth="1"/>
    <col min="11" max="12" width="9.140625" hidden="1" customWidth="1"/>
  </cols>
  <sheetData>
    <row r="1" spans="1:8" ht="16.5">
      <c r="A1" t="s">
        <v>186</v>
      </c>
      <c r="B1" s="168"/>
      <c r="C1" s="168"/>
      <c r="D1" s="168" t="s">
        <v>761</v>
      </c>
      <c r="E1" s="125"/>
      <c r="F1" s="125"/>
      <c r="G1" s="125"/>
      <c r="H1" s="125"/>
    </row>
    <row r="2" spans="1:8" ht="16.5">
      <c r="B2" s="168"/>
      <c r="C2" s="168"/>
      <c r="D2" s="168" t="s">
        <v>772</v>
      </c>
      <c r="E2" s="168"/>
      <c r="F2" s="168"/>
      <c r="G2" s="125"/>
      <c r="H2" s="125"/>
    </row>
    <row r="3" spans="1:8" ht="16.5">
      <c r="B3" s="168"/>
      <c r="C3" s="168"/>
      <c r="D3" s="168" t="s">
        <v>17</v>
      </c>
      <c r="E3" s="168"/>
      <c r="F3" s="168"/>
      <c r="G3" s="125"/>
      <c r="H3" s="126"/>
    </row>
    <row r="4" spans="1:8" ht="16.5">
      <c r="B4" s="168"/>
      <c r="C4" s="168"/>
      <c r="D4" s="168" t="s">
        <v>676</v>
      </c>
      <c r="E4" s="168"/>
      <c r="F4" s="168"/>
      <c r="G4" s="125"/>
      <c r="H4" s="125"/>
    </row>
    <row r="5" spans="1:8" ht="16.5">
      <c r="B5" s="168"/>
      <c r="C5" s="168"/>
      <c r="D5" s="168" t="s">
        <v>678</v>
      </c>
      <c r="E5" s="168"/>
      <c r="F5" s="168"/>
      <c r="G5" s="125"/>
      <c r="H5" s="125"/>
    </row>
    <row r="6" spans="1:8" ht="16.5">
      <c r="B6" s="168"/>
      <c r="C6" s="168"/>
      <c r="D6" s="168" t="s">
        <v>785</v>
      </c>
      <c r="E6" s="168"/>
      <c r="F6" s="168"/>
      <c r="G6" s="125"/>
      <c r="H6" s="125"/>
    </row>
    <row r="7" spans="1:8" ht="16.5">
      <c r="B7" s="168"/>
      <c r="C7" s="168"/>
      <c r="D7" s="168" t="s">
        <v>786</v>
      </c>
      <c r="E7" s="168"/>
      <c r="F7" s="168"/>
      <c r="G7" s="125"/>
      <c r="H7" s="125"/>
    </row>
    <row r="8" spans="1:8" ht="16.5">
      <c r="B8" s="168"/>
      <c r="C8" s="168"/>
      <c r="D8" s="168" t="s">
        <v>880</v>
      </c>
      <c r="E8" s="168"/>
      <c r="F8" s="168"/>
      <c r="G8" s="125"/>
      <c r="H8" s="125"/>
    </row>
    <row r="9" spans="1:8" ht="19.5" customHeight="1"/>
    <row r="10" spans="1:8" ht="18.75">
      <c r="A10" s="628" t="s">
        <v>18</v>
      </c>
      <c r="B10" s="628"/>
      <c r="C10" s="628"/>
      <c r="D10" s="628"/>
      <c r="E10" s="628"/>
      <c r="F10" s="628"/>
      <c r="G10" s="628"/>
    </row>
    <row r="11" spans="1:8" ht="18.75" customHeight="1">
      <c r="A11" s="629" t="s">
        <v>549</v>
      </c>
      <c r="B11" s="629"/>
      <c r="C11" s="629"/>
      <c r="D11" s="629"/>
      <c r="E11" s="629"/>
      <c r="F11" s="629"/>
      <c r="G11" s="629"/>
    </row>
    <row r="12" spans="1:8" ht="18.75" customHeight="1">
      <c r="A12" s="629" t="s">
        <v>19</v>
      </c>
      <c r="B12" s="629"/>
      <c r="C12" s="629"/>
      <c r="D12" s="629"/>
      <c r="E12" s="629"/>
      <c r="F12" s="629"/>
      <c r="G12" s="629"/>
    </row>
    <row r="13" spans="1:8" ht="18.75" customHeight="1">
      <c r="A13" s="629" t="s">
        <v>784</v>
      </c>
      <c r="B13" s="629"/>
      <c r="C13" s="629"/>
      <c r="D13" s="629"/>
      <c r="E13" s="629"/>
      <c r="F13" s="629"/>
      <c r="G13" s="629"/>
    </row>
    <row r="14" spans="1:8" ht="19.5" thickBot="1">
      <c r="A14" s="110"/>
      <c r="B14" s="128"/>
      <c r="C14" s="129" t="s">
        <v>186</v>
      </c>
      <c r="D14" s="130"/>
      <c r="E14" s="130"/>
      <c r="F14" s="130"/>
      <c r="G14" s="131" t="s">
        <v>123</v>
      </c>
    </row>
    <row r="15" spans="1:8" ht="32.25" customHeight="1" thickBot="1">
      <c r="A15" s="335" t="s">
        <v>125</v>
      </c>
      <c r="B15" s="336"/>
      <c r="C15" s="337" t="s">
        <v>20</v>
      </c>
      <c r="D15" s="337" t="s">
        <v>21</v>
      </c>
      <c r="E15" s="337" t="s">
        <v>22</v>
      </c>
      <c r="F15" s="337" t="s">
        <v>23</v>
      </c>
      <c r="G15" s="338" t="s">
        <v>842</v>
      </c>
    </row>
    <row r="16" spans="1:8" ht="36" customHeight="1" thickBot="1">
      <c r="A16" s="553" t="s">
        <v>5</v>
      </c>
      <c r="B16" s="554" t="s">
        <v>4</v>
      </c>
      <c r="C16" s="555"/>
      <c r="D16" s="555"/>
      <c r="E16" s="555"/>
      <c r="F16" s="555"/>
      <c r="G16" s="556"/>
    </row>
    <row r="17" spans="1:7" ht="16.5">
      <c r="A17" s="557" t="s">
        <v>24</v>
      </c>
      <c r="B17" s="558" t="s">
        <v>4</v>
      </c>
      <c r="C17" s="559" t="s">
        <v>25</v>
      </c>
      <c r="D17" s="559"/>
      <c r="E17" s="559"/>
      <c r="F17" s="559"/>
      <c r="G17" s="560">
        <f>G18+G23+G28+G41+G36</f>
        <v>5660548</v>
      </c>
    </row>
    <row r="18" spans="1:7" ht="33">
      <c r="A18" s="340" t="s">
        <v>26</v>
      </c>
      <c r="B18" s="134" t="s">
        <v>4</v>
      </c>
      <c r="C18" s="134" t="s">
        <v>25</v>
      </c>
      <c r="D18" s="135" t="s">
        <v>27</v>
      </c>
      <c r="E18" s="135"/>
      <c r="F18" s="135"/>
      <c r="G18" s="341">
        <f>G19</f>
        <v>1126976</v>
      </c>
    </row>
    <row r="19" spans="1:7" ht="49.5">
      <c r="A19" s="201" t="s">
        <v>28</v>
      </c>
      <c r="B19" s="136" t="s">
        <v>4</v>
      </c>
      <c r="C19" s="137" t="s">
        <v>25</v>
      </c>
      <c r="D19" s="137" t="s">
        <v>27</v>
      </c>
      <c r="E19" s="197" t="s">
        <v>279</v>
      </c>
      <c r="F19" s="138"/>
      <c r="G19" s="342">
        <f>G20</f>
        <v>1126976</v>
      </c>
    </row>
    <row r="20" spans="1:7" ht="16.5">
      <c r="A20" s="201" t="s">
        <v>29</v>
      </c>
      <c r="B20" s="137" t="s">
        <v>4</v>
      </c>
      <c r="C20" s="137" t="s">
        <v>25</v>
      </c>
      <c r="D20" s="138" t="s">
        <v>27</v>
      </c>
      <c r="E20" s="197" t="s">
        <v>280</v>
      </c>
      <c r="F20" s="138"/>
      <c r="G20" s="342">
        <f>G21</f>
        <v>1126976</v>
      </c>
    </row>
    <row r="21" spans="1:7" ht="20.25" customHeight="1">
      <c r="A21" s="201" t="s">
        <v>30</v>
      </c>
      <c r="B21" s="137" t="s">
        <v>4</v>
      </c>
      <c r="C21" s="137" t="s">
        <v>25</v>
      </c>
      <c r="D21" s="137" t="s">
        <v>27</v>
      </c>
      <c r="E21" s="197" t="s">
        <v>281</v>
      </c>
      <c r="F21" s="138"/>
      <c r="G21" s="342">
        <f>G22</f>
        <v>1126976</v>
      </c>
    </row>
    <row r="22" spans="1:7" ht="30.75" customHeight="1">
      <c r="A22" s="201" t="s">
        <v>31</v>
      </c>
      <c r="B22" s="137" t="s">
        <v>4</v>
      </c>
      <c r="C22" s="137" t="s">
        <v>25</v>
      </c>
      <c r="D22" s="137" t="s">
        <v>27</v>
      </c>
      <c r="E22" s="197" t="s">
        <v>281</v>
      </c>
      <c r="F22" s="138" t="s">
        <v>32</v>
      </c>
      <c r="G22" s="342">
        <v>1126976</v>
      </c>
    </row>
    <row r="23" spans="1:7" ht="54.75" customHeight="1">
      <c r="A23" s="340" t="s">
        <v>33</v>
      </c>
      <c r="B23" s="139" t="s">
        <v>4</v>
      </c>
      <c r="C23" s="134" t="s">
        <v>25</v>
      </c>
      <c r="D23" s="135" t="s">
        <v>34</v>
      </c>
      <c r="E23" s="135"/>
      <c r="F23" s="135"/>
      <c r="G23" s="341">
        <f>G24</f>
        <v>427835</v>
      </c>
    </row>
    <row r="24" spans="1:7" ht="49.5">
      <c r="A24" s="201" t="s">
        <v>28</v>
      </c>
      <c r="B24" s="137" t="s">
        <v>4</v>
      </c>
      <c r="C24" s="137" t="s">
        <v>25</v>
      </c>
      <c r="D24" s="138" t="s">
        <v>34</v>
      </c>
      <c r="E24" s="197" t="s">
        <v>279</v>
      </c>
      <c r="F24" s="138"/>
      <c r="G24" s="342">
        <f>G25</f>
        <v>427835</v>
      </c>
    </row>
    <row r="25" spans="1:7" ht="33.75" customHeight="1">
      <c r="A25" s="201" t="s">
        <v>35</v>
      </c>
      <c r="B25" s="137" t="s">
        <v>4</v>
      </c>
      <c r="C25" s="137" t="s">
        <v>25</v>
      </c>
      <c r="D25" s="138" t="s">
        <v>34</v>
      </c>
      <c r="E25" s="197" t="s">
        <v>282</v>
      </c>
      <c r="F25" s="138"/>
      <c r="G25" s="342">
        <f>G26</f>
        <v>427835</v>
      </c>
    </row>
    <row r="26" spans="1:7" ht="36" customHeight="1">
      <c r="A26" s="201" t="s">
        <v>36</v>
      </c>
      <c r="B26" s="137" t="s">
        <v>4</v>
      </c>
      <c r="C26" s="137" t="s">
        <v>25</v>
      </c>
      <c r="D26" s="138" t="s">
        <v>34</v>
      </c>
      <c r="E26" s="197" t="s">
        <v>283</v>
      </c>
      <c r="F26" s="138"/>
      <c r="G26" s="342">
        <f>G27</f>
        <v>427835</v>
      </c>
    </row>
    <row r="27" spans="1:7" ht="30.75" customHeight="1">
      <c r="A27" s="201" t="s">
        <v>31</v>
      </c>
      <c r="B27" s="137" t="s">
        <v>4</v>
      </c>
      <c r="C27" s="137" t="s">
        <v>25</v>
      </c>
      <c r="D27" s="138" t="s">
        <v>34</v>
      </c>
      <c r="E27" s="197" t="s">
        <v>283</v>
      </c>
      <c r="F27" s="138" t="s">
        <v>32</v>
      </c>
      <c r="G27" s="342">
        <v>427835</v>
      </c>
    </row>
    <row r="28" spans="1:7" ht="49.5">
      <c r="A28" s="340" t="s">
        <v>37</v>
      </c>
      <c r="B28" s="139" t="s">
        <v>4</v>
      </c>
      <c r="C28" s="134" t="s">
        <v>25</v>
      </c>
      <c r="D28" s="134" t="s">
        <v>38</v>
      </c>
      <c r="E28" s="134"/>
      <c r="F28" s="134"/>
      <c r="G28" s="341">
        <f>G29</f>
        <v>3854737</v>
      </c>
    </row>
    <row r="29" spans="1:7" ht="49.5">
      <c r="A29" s="201" t="s">
        <v>28</v>
      </c>
      <c r="B29" s="137" t="s">
        <v>4</v>
      </c>
      <c r="C29" s="137" t="s">
        <v>25</v>
      </c>
      <c r="D29" s="138" t="s">
        <v>38</v>
      </c>
      <c r="E29" s="197" t="s">
        <v>279</v>
      </c>
      <c r="F29" s="138"/>
      <c r="G29" s="342">
        <f>G30</f>
        <v>3854737</v>
      </c>
    </row>
    <row r="30" spans="1:7" ht="21" customHeight="1">
      <c r="A30" s="201" t="s">
        <v>39</v>
      </c>
      <c r="B30" s="137" t="s">
        <v>4</v>
      </c>
      <c r="C30" s="137" t="s">
        <v>25</v>
      </c>
      <c r="D30" s="138" t="s">
        <v>38</v>
      </c>
      <c r="E30" s="197" t="s">
        <v>284</v>
      </c>
      <c r="F30" s="138"/>
      <c r="G30" s="342">
        <f>G31</f>
        <v>3854737</v>
      </c>
    </row>
    <row r="31" spans="1:7" ht="21.75" customHeight="1">
      <c r="A31" s="201" t="s">
        <v>40</v>
      </c>
      <c r="B31" s="137" t="s">
        <v>4</v>
      </c>
      <c r="C31" s="137" t="s">
        <v>25</v>
      </c>
      <c r="D31" s="138" t="s">
        <v>38</v>
      </c>
      <c r="E31" s="197" t="s">
        <v>285</v>
      </c>
      <c r="F31" s="138"/>
      <c r="G31" s="342">
        <f>G32+G33+G34+G35</f>
        <v>3854737</v>
      </c>
    </row>
    <row r="32" spans="1:7" ht="33" customHeight="1">
      <c r="A32" s="201" t="s">
        <v>31</v>
      </c>
      <c r="B32" s="137" t="s">
        <v>4</v>
      </c>
      <c r="C32" s="137" t="s">
        <v>25</v>
      </c>
      <c r="D32" s="138" t="s">
        <v>38</v>
      </c>
      <c r="E32" s="197" t="s">
        <v>285</v>
      </c>
      <c r="F32" s="138" t="s">
        <v>32</v>
      </c>
      <c r="G32" s="342">
        <v>2676118</v>
      </c>
    </row>
    <row r="33" spans="1:10" ht="33">
      <c r="A33" s="204" t="s">
        <v>41</v>
      </c>
      <c r="B33" s="137" t="s">
        <v>4</v>
      </c>
      <c r="C33" s="137" t="s">
        <v>25</v>
      </c>
      <c r="D33" s="138" t="s">
        <v>38</v>
      </c>
      <c r="E33" s="197" t="s">
        <v>285</v>
      </c>
      <c r="F33" s="138" t="s">
        <v>42</v>
      </c>
      <c r="G33" s="342">
        <v>1101119</v>
      </c>
    </row>
    <row r="34" spans="1:10" ht="16.5">
      <c r="A34" s="343" t="s">
        <v>43</v>
      </c>
      <c r="B34" s="137" t="s">
        <v>4</v>
      </c>
      <c r="C34" s="137" t="s">
        <v>25</v>
      </c>
      <c r="D34" s="138" t="s">
        <v>38</v>
      </c>
      <c r="E34" s="197" t="s">
        <v>285</v>
      </c>
      <c r="F34" s="138" t="s">
        <v>44</v>
      </c>
      <c r="G34" s="342">
        <v>67500</v>
      </c>
    </row>
    <row r="35" spans="1:10" ht="16.5">
      <c r="A35" s="495" t="s">
        <v>709</v>
      </c>
      <c r="B35" s="137" t="s">
        <v>4</v>
      </c>
      <c r="C35" s="137" t="s">
        <v>25</v>
      </c>
      <c r="D35" s="138" t="s">
        <v>38</v>
      </c>
      <c r="E35" s="197" t="s">
        <v>285</v>
      </c>
      <c r="F35" s="138" t="s">
        <v>710</v>
      </c>
      <c r="G35" s="342">
        <v>10000</v>
      </c>
    </row>
    <row r="36" spans="1:10" ht="16.5">
      <c r="A36" s="198" t="s">
        <v>286</v>
      </c>
      <c r="B36" s="199" t="s">
        <v>4</v>
      </c>
      <c r="C36" s="199" t="s">
        <v>25</v>
      </c>
      <c r="D36" s="199" t="s">
        <v>95</v>
      </c>
      <c r="E36" s="199"/>
      <c r="F36" s="199"/>
      <c r="G36" s="341">
        <f>G37</f>
        <v>25000</v>
      </c>
    </row>
    <row r="37" spans="1:10" ht="49.5">
      <c r="A37" s="200" t="s">
        <v>28</v>
      </c>
      <c r="B37" s="151" t="s">
        <v>4</v>
      </c>
      <c r="C37" s="197" t="s">
        <v>25</v>
      </c>
      <c r="D37" s="197" t="s">
        <v>95</v>
      </c>
      <c r="E37" s="138" t="s">
        <v>279</v>
      </c>
      <c r="F37" s="152"/>
      <c r="G37" s="342">
        <f>G38</f>
        <v>25000</v>
      </c>
    </row>
    <row r="38" spans="1:10" ht="21.75" customHeight="1">
      <c r="A38" s="201" t="s">
        <v>45</v>
      </c>
      <c r="B38" s="151" t="s">
        <v>4</v>
      </c>
      <c r="C38" s="197" t="s">
        <v>25</v>
      </c>
      <c r="D38" s="197" t="s">
        <v>95</v>
      </c>
      <c r="E38" s="138" t="s">
        <v>287</v>
      </c>
      <c r="F38" s="152"/>
      <c r="G38" s="342">
        <f>G39</f>
        <v>25000</v>
      </c>
    </row>
    <row r="39" spans="1:10" ht="36" customHeight="1">
      <c r="A39" s="201" t="s">
        <v>56</v>
      </c>
      <c r="B39" s="151" t="s">
        <v>4</v>
      </c>
      <c r="C39" s="197" t="s">
        <v>25</v>
      </c>
      <c r="D39" s="197" t="s">
        <v>95</v>
      </c>
      <c r="E39" s="138" t="s">
        <v>288</v>
      </c>
      <c r="F39" s="152"/>
      <c r="G39" s="342">
        <f>G40</f>
        <v>25000</v>
      </c>
    </row>
    <row r="40" spans="1:10" ht="16.5">
      <c r="A40" s="201" t="s">
        <v>57</v>
      </c>
      <c r="B40" s="151" t="s">
        <v>4</v>
      </c>
      <c r="C40" s="197" t="s">
        <v>25</v>
      </c>
      <c r="D40" s="197" t="s">
        <v>95</v>
      </c>
      <c r="E40" s="138" t="s">
        <v>288</v>
      </c>
      <c r="F40" s="152" t="s">
        <v>58</v>
      </c>
      <c r="G40" s="342">
        <v>25000</v>
      </c>
    </row>
    <row r="41" spans="1:10" ht="16.5">
      <c r="A41" s="340" t="s">
        <v>45</v>
      </c>
      <c r="B41" s="134" t="s">
        <v>4</v>
      </c>
      <c r="C41" s="134" t="s">
        <v>25</v>
      </c>
      <c r="D41" s="134" t="s">
        <v>46</v>
      </c>
      <c r="E41" s="135"/>
      <c r="F41" s="135"/>
      <c r="G41" s="341">
        <f>G42+G49</f>
        <v>226000</v>
      </c>
    </row>
    <row r="42" spans="1:10" ht="49.5">
      <c r="A42" s="201" t="s">
        <v>28</v>
      </c>
      <c r="B42" s="137" t="s">
        <v>4</v>
      </c>
      <c r="C42" s="137" t="s">
        <v>25</v>
      </c>
      <c r="D42" s="138" t="s">
        <v>46</v>
      </c>
      <c r="E42" s="138" t="s">
        <v>289</v>
      </c>
      <c r="F42" s="138"/>
      <c r="G42" s="342">
        <f>G43</f>
        <v>208000</v>
      </c>
    </row>
    <row r="43" spans="1:10" ht="16.5">
      <c r="A43" s="201" t="s">
        <v>45</v>
      </c>
      <c r="B43" s="137" t="s">
        <v>4</v>
      </c>
      <c r="C43" s="138" t="s">
        <v>25</v>
      </c>
      <c r="D43" s="138" t="s">
        <v>46</v>
      </c>
      <c r="E43" s="138" t="s">
        <v>287</v>
      </c>
      <c r="F43" s="138"/>
      <c r="G43" s="342">
        <f>G44+G47</f>
        <v>208000</v>
      </c>
    </row>
    <row r="44" spans="1:10" ht="16.5">
      <c r="A44" s="562" t="s">
        <v>47</v>
      </c>
      <c r="B44" s="137" t="s">
        <v>4</v>
      </c>
      <c r="C44" s="138" t="s">
        <v>25</v>
      </c>
      <c r="D44" s="138" t="s">
        <v>46</v>
      </c>
      <c r="E44" s="138" t="s">
        <v>290</v>
      </c>
      <c r="F44" s="138"/>
      <c r="G44" s="342">
        <f>+G46+G45</f>
        <v>197500</v>
      </c>
    </row>
    <row r="45" spans="1:10" ht="16.5">
      <c r="A45" s="563" t="s">
        <v>709</v>
      </c>
      <c r="B45" s="136" t="s">
        <v>4</v>
      </c>
      <c r="C45" s="138" t="s">
        <v>25</v>
      </c>
      <c r="D45" s="138" t="s">
        <v>46</v>
      </c>
      <c r="E45" s="138" t="s">
        <v>290</v>
      </c>
      <c r="F45" s="138" t="s">
        <v>710</v>
      </c>
      <c r="G45" s="342">
        <v>6000</v>
      </c>
      <c r="J45" s="141"/>
    </row>
    <row r="46" spans="1:10" ht="16.5">
      <c r="A46" s="344" t="s">
        <v>43</v>
      </c>
      <c r="B46" s="137" t="s">
        <v>4</v>
      </c>
      <c r="C46" s="138" t="s">
        <v>25</v>
      </c>
      <c r="D46" s="138" t="s">
        <v>46</v>
      </c>
      <c r="E46" s="138" t="s">
        <v>290</v>
      </c>
      <c r="F46" s="138" t="s">
        <v>44</v>
      </c>
      <c r="G46" s="342">
        <v>191500</v>
      </c>
      <c r="J46" s="141"/>
    </row>
    <row r="47" spans="1:10" ht="16.5">
      <c r="A47" s="344" t="s">
        <v>787</v>
      </c>
      <c r="B47" s="137" t="s">
        <v>4</v>
      </c>
      <c r="C47" s="138" t="s">
        <v>25</v>
      </c>
      <c r="D47" s="138" t="s">
        <v>46</v>
      </c>
      <c r="E47" s="138" t="s">
        <v>788</v>
      </c>
      <c r="F47" s="138"/>
      <c r="G47" s="342">
        <f>G48</f>
        <v>10500</v>
      </c>
      <c r="J47" s="141"/>
    </row>
    <row r="48" spans="1:10" ht="33">
      <c r="A48" s="204" t="s">
        <v>41</v>
      </c>
      <c r="B48" s="137" t="s">
        <v>4</v>
      </c>
      <c r="C48" s="138" t="s">
        <v>25</v>
      </c>
      <c r="D48" s="138" t="s">
        <v>46</v>
      </c>
      <c r="E48" s="138" t="s">
        <v>788</v>
      </c>
      <c r="F48" s="138" t="s">
        <v>42</v>
      </c>
      <c r="G48" s="342">
        <v>10500</v>
      </c>
      <c r="J48" s="141"/>
    </row>
    <row r="49" spans="1:10" ht="33">
      <c r="A49" s="206" t="s">
        <v>681</v>
      </c>
      <c r="B49" s="137" t="s">
        <v>4</v>
      </c>
      <c r="C49" s="138" t="s">
        <v>25</v>
      </c>
      <c r="D49" s="138" t="s">
        <v>46</v>
      </c>
      <c r="E49" s="138" t="s">
        <v>322</v>
      </c>
      <c r="F49" s="138"/>
      <c r="G49" s="342">
        <f>G50</f>
        <v>18000</v>
      </c>
      <c r="J49" s="141"/>
    </row>
    <row r="50" spans="1:10" ht="16.5">
      <c r="A50" s="564" t="s">
        <v>546</v>
      </c>
      <c r="B50" s="137" t="s">
        <v>4</v>
      </c>
      <c r="C50" s="138" t="s">
        <v>25</v>
      </c>
      <c r="D50" s="138" t="s">
        <v>46</v>
      </c>
      <c r="E50" s="138" t="s">
        <v>319</v>
      </c>
      <c r="F50" s="138"/>
      <c r="G50" s="342">
        <f>G51</f>
        <v>18000</v>
      </c>
    </row>
    <row r="51" spans="1:10" ht="16.5">
      <c r="A51" s="564" t="s">
        <v>547</v>
      </c>
      <c r="B51" s="137" t="s">
        <v>4</v>
      </c>
      <c r="C51" s="138" t="s">
        <v>25</v>
      </c>
      <c r="D51" s="138" t="s">
        <v>46</v>
      </c>
      <c r="E51" s="138" t="s">
        <v>740</v>
      </c>
      <c r="F51" s="138"/>
      <c r="G51" s="342">
        <f>G52</f>
        <v>18000</v>
      </c>
    </row>
    <row r="52" spans="1:10" ht="33">
      <c r="A52" s="204" t="s">
        <v>41</v>
      </c>
      <c r="B52" s="137" t="s">
        <v>4</v>
      </c>
      <c r="C52" s="138" t="s">
        <v>25</v>
      </c>
      <c r="D52" s="138" t="s">
        <v>46</v>
      </c>
      <c r="E52" s="138" t="s">
        <v>740</v>
      </c>
      <c r="F52" s="138" t="s">
        <v>42</v>
      </c>
      <c r="G52" s="342">
        <v>18000</v>
      </c>
    </row>
    <row r="53" spans="1:10" ht="16.5">
      <c r="A53" s="345" t="s">
        <v>48</v>
      </c>
      <c r="B53" s="135" t="s">
        <v>4</v>
      </c>
      <c r="C53" s="135" t="s">
        <v>27</v>
      </c>
      <c r="D53" s="135"/>
      <c r="E53" s="135"/>
      <c r="F53" s="135"/>
      <c r="G53" s="346">
        <f>G54</f>
        <v>310200</v>
      </c>
    </row>
    <row r="54" spans="1:10" ht="16.5">
      <c r="A54" s="345" t="s">
        <v>49</v>
      </c>
      <c r="B54" s="142" t="s">
        <v>4</v>
      </c>
      <c r="C54" s="143" t="s">
        <v>27</v>
      </c>
      <c r="D54" s="143" t="s">
        <v>34</v>
      </c>
      <c r="E54" s="143"/>
      <c r="F54" s="143"/>
      <c r="G54" s="347">
        <f>G55</f>
        <v>310200</v>
      </c>
    </row>
    <row r="55" spans="1:10" ht="36.75" customHeight="1">
      <c r="A55" s="200" t="s">
        <v>28</v>
      </c>
      <c r="B55" s="144" t="s">
        <v>4</v>
      </c>
      <c r="C55" s="138" t="s">
        <v>27</v>
      </c>
      <c r="D55" s="138" t="s">
        <v>34</v>
      </c>
      <c r="E55" s="138" t="s">
        <v>279</v>
      </c>
      <c r="F55" s="138"/>
      <c r="G55" s="342">
        <f>G57</f>
        <v>310200</v>
      </c>
    </row>
    <row r="56" spans="1:10" ht="16.5">
      <c r="A56" s="201" t="s">
        <v>45</v>
      </c>
      <c r="B56" s="372" t="s">
        <v>4</v>
      </c>
      <c r="C56" s="373" t="s">
        <v>27</v>
      </c>
      <c r="D56" s="373" t="s">
        <v>34</v>
      </c>
      <c r="E56" s="373" t="s">
        <v>287</v>
      </c>
      <c r="F56" s="373"/>
      <c r="G56" s="370">
        <f>G57</f>
        <v>310200</v>
      </c>
    </row>
    <row r="57" spans="1:10" ht="23.85" customHeight="1">
      <c r="A57" s="374" t="s">
        <v>50</v>
      </c>
      <c r="B57" s="375" t="s">
        <v>4</v>
      </c>
      <c r="C57" s="376" t="s">
        <v>27</v>
      </c>
      <c r="D57" s="376" t="s">
        <v>34</v>
      </c>
      <c r="E57" s="376" t="s">
        <v>870</v>
      </c>
      <c r="F57" s="377"/>
      <c r="G57" s="378">
        <f>G58+G59</f>
        <v>310200</v>
      </c>
    </row>
    <row r="58" spans="1:10" ht="22.9" customHeight="1">
      <c r="A58" s="201" t="s">
        <v>31</v>
      </c>
      <c r="B58" s="142" t="s">
        <v>4</v>
      </c>
      <c r="C58" s="138" t="s">
        <v>27</v>
      </c>
      <c r="D58" s="138" t="s">
        <v>34</v>
      </c>
      <c r="E58" s="138" t="s">
        <v>870</v>
      </c>
      <c r="F58" s="138" t="s">
        <v>32</v>
      </c>
      <c r="G58" s="342">
        <v>281981.95</v>
      </c>
    </row>
    <row r="59" spans="1:10" ht="32.25" customHeight="1">
      <c r="A59" s="371" t="s">
        <v>41</v>
      </c>
      <c r="B59" s="372" t="s">
        <v>4</v>
      </c>
      <c r="C59" s="373" t="s">
        <v>27</v>
      </c>
      <c r="D59" s="373" t="s">
        <v>34</v>
      </c>
      <c r="E59" s="373" t="s">
        <v>870</v>
      </c>
      <c r="F59" s="373" t="s">
        <v>42</v>
      </c>
      <c r="G59" s="370">
        <v>28218.05</v>
      </c>
    </row>
    <row r="60" spans="1:10" ht="23.25" customHeight="1">
      <c r="A60" s="379" t="s">
        <v>51</v>
      </c>
      <c r="B60" s="380" t="s">
        <v>4</v>
      </c>
      <c r="C60" s="381" t="s">
        <v>34</v>
      </c>
      <c r="D60" s="381"/>
      <c r="E60" s="381"/>
      <c r="F60" s="381"/>
      <c r="G60" s="382">
        <f>G61+G71</f>
        <v>62000</v>
      </c>
    </row>
    <row r="61" spans="1:10" ht="16.5">
      <c r="A61" s="351" t="s">
        <v>52</v>
      </c>
      <c r="B61" s="147" t="s">
        <v>4</v>
      </c>
      <c r="C61" s="148" t="s">
        <v>34</v>
      </c>
      <c r="D61" s="148" t="s">
        <v>27</v>
      </c>
      <c r="E61" s="143"/>
      <c r="F61" s="143"/>
      <c r="G61" s="352">
        <f>G62+G67</f>
        <v>14000</v>
      </c>
    </row>
    <row r="62" spans="1:10" ht="37.5" customHeight="1">
      <c r="A62" s="477" t="s">
        <v>752</v>
      </c>
      <c r="B62" s="137" t="s">
        <v>4</v>
      </c>
      <c r="C62" s="137" t="s">
        <v>34</v>
      </c>
      <c r="D62" s="138" t="s">
        <v>27</v>
      </c>
      <c r="E62" s="138" t="s">
        <v>307</v>
      </c>
      <c r="F62" s="138"/>
      <c r="G62" s="342">
        <f>G63</f>
        <v>12000</v>
      </c>
    </row>
    <row r="63" spans="1:10" ht="16.5">
      <c r="A63" s="202" t="s">
        <v>293</v>
      </c>
      <c r="B63" s="137" t="s">
        <v>4</v>
      </c>
      <c r="C63" s="137" t="s">
        <v>34</v>
      </c>
      <c r="D63" s="137" t="s">
        <v>27</v>
      </c>
      <c r="E63" s="138" t="s">
        <v>643</v>
      </c>
      <c r="F63" s="149"/>
      <c r="G63" s="342">
        <f>G64</f>
        <v>12000</v>
      </c>
    </row>
    <row r="64" spans="1:10" ht="33.75" customHeight="1">
      <c r="A64" s="203" t="s">
        <v>53</v>
      </c>
      <c r="B64" s="137" t="s">
        <v>4</v>
      </c>
      <c r="C64" s="137" t="s">
        <v>34</v>
      </c>
      <c r="D64" s="137" t="s">
        <v>27</v>
      </c>
      <c r="E64" s="138" t="s">
        <v>714</v>
      </c>
      <c r="F64" s="149"/>
      <c r="G64" s="342">
        <f>G66+G65</f>
        <v>12000</v>
      </c>
    </row>
    <row r="65" spans="1:7" ht="19.5" customHeight="1">
      <c r="A65" s="201" t="s">
        <v>31</v>
      </c>
      <c r="B65" s="137" t="s">
        <v>4</v>
      </c>
      <c r="C65" s="137" t="s">
        <v>34</v>
      </c>
      <c r="D65" s="137" t="s">
        <v>27</v>
      </c>
      <c r="E65" s="138" t="s">
        <v>714</v>
      </c>
      <c r="F65" s="149" t="s">
        <v>32</v>
      </c>
      <c r="G65" s="342">
        <v>7000</v>
      </c>
    </row>
    <row r="66" spans="1:7" ht="33">
      <c r="A66" s="344" t="s">
        <v>41</v>
      </c>
      <c r="B66" s="137" t="s">
        <v>4</v>
      </c>
      <c r="C66" s="137" t="s">
        <v>34</v>
      </c>
      <c r="D66" s="137" t="s">
        <v>27</v>
      </c>
      <c r="E66" s="138" t="s">
        <v>714</v>
      </c>
      <c r="F66" s="138" t="s">
        <v>42</v>
      </c>
      <c r="G66" s="342">
        <v>5000</v>
      </c>
    </row>
    <row r="67" spans="1:7" ht="49.5">
      <c r="A67" s="353" t="s">
        <v>757</v>
      </c>
      <c r="B67" s="137" t="s">
        <v>4</v>
      </c>
      <c r="C67" s="137" t="s">
        <v>34</v>
      </c>
      <c r="D67" s="137" t="s">
        <v>27</v>
      </c>
      <c r="E67" s="149" t="s">
        <v>308</v>
      </c>
      <c r="F67" s="149"/>
      <c r="G67" s="354">
        <f>G69</f>
        <v>2000</v>
      </c>
    </row>
    <row r="68" spans="1:7" ht="16.5">
      <c r="A68" s="257" t="s">
        <v>294</v>
      </c>
      <c r="B68" s="137" t="s">
        <v>4</v>
      </c>
      <c r="C68" s="137" t="s">
        <v>34</v>
      </c>
      <c r="D68" s="137" t="s">
        <v>27</v>
      </c>
      <c r="E68" s="149" t="s">
        <v>310</v>
      </c>
      <c r="F68" s="149"/>
      <c r="G68" s="354">
        <f>G69</f>
        <v>2000</v>
      </c>
    </row>
    <row r="69" spans="1:7" ht="33">
      <c r="A69" s="203" t="s">
        <v>53</v>
      </c>
      <c r="B69" s="137" t="s">
        <v>4</v>
      </c>
      <c r="C69" s="137" t="s">
        <v>34</v>
      </c>
      <c r="D69" s="137" t="s">
        <v>27</v>
      </c>
      <c r="E69" s="152" t="s">
        <v>715</v>
      </c>
      <c r="F69" s="149"/>
      <c r="G69" s="354">
        <f>G70</f>
        <v>2000</v>
      </c>
    </row>
    <row r="70" spans="1:7" ht="30.75" customHeight="1">
      <c r="A70" s="204" t="s">
        <v>41</v>
      </c>
      <c r="B70" s="137" t="s">
        <v>4</v>
      </c>
      <c r="C70" s="137" t="s">
        <v>34</v>
      </c>
      <c r="D70" s="137" t="s">
        <v>27</v>
      </c>
      <c r="E70" s="152" t="s">
        <v>715</v>
      </c>
      <c r="F70" s="149" t="s">
        <v>42</v>
      </c>
      <c r="G70" s="354">
        <v>2000</v>
      </c>
    </row>
    <row r="71" spans="1:7" ht="16.5">
      <c r="A71" s="355" t="s">
        <v>59</v>
      </c>
      <c r="B71" s="134" t="s">
        <v>4</v>
      </c>
      <c r="C71" s="135" t="s">
        <v>34</v>
      </c>
      <c r="D71" s="135" t="s">
        <v>60</v>
      </c>
      <c r="E71" s="135"/>
      <c r="F71" s="135"/>
      <c r="G71" s="341">
        <f>G72</f>
        <v>48000</v>
      </c>
    </row>
    <row r="72" spans="1:7" ht="49.5">
      <c r="A72" s="201" t="s">
        <v>755</v>
      </c>
      <c r="B72" s="137" t="s">
        <v>4</v>
      </c>
      <c r="C72" s="138" t="s">
        <v>34</v>
      </c>
      <c r="D72" s="138" t="s">
        <v>60</v>
      </c>
      <c r="E72" s="138" t="s">
        <v>295</v>
      </c>
      <c r="F72" s="138"/>
      <c r="G72" s="342">
        <f>G73</f>
        <v>48000</v>
      </c>
    </row>
    <row r="73" spans="1:7" ht="27.75" customHeight="1">
      <c r="A73" s="201" t="s">
        <v>298</v>
      </c>
      <c r="B73" s="137" t="s">
        <v>4</v>
      </c>
      <c r="C73" s="138" t="s">
        <v>34</v>
      </c>
      <c r="D73" s="138" t="s">
        <v>60</v>
      </c>
      <c r="E73" s="138" t="s">
        <v>296</v>
      </c>
      <c r="F73" s="138"/>
      <c r="G73" s="342">
        <f>G74</f>
        <v>48000</v>
      </c>
    </row>
    <row r="74" spans="1:7" ht="33">
      <c r="A74" s="219" t="s">
        <v>476</v>
      </c>
      <c r="B74" s="137" t="s">
        <v>4</v>
      </c>
      <c r="C74" s="138" t="s">
        <v>34</v>
      </c>
      <c r="D74" s="138" t="s">
        <v>60</v>
      </c>
      <c r="E74" s="138" t="s">
        <v>297</v>
      </c>
      <c r="F74" s="138"/>
      <c r="G74" s="342">
        <f>G75</f>
        <v>48000</v>
      </c>
    </row>
    <row r="75" spans="1:7" ht="33">
      <c r="A75" s="212" t="s">
        <v>41</v>
      </c>
      <c r="B75" s="137" t="s">
        <v>4</v>
      </c>
      <c r="C75" s="138" t="s">
        <v>34</v>
      </c>
      <c r="D75" s="138" t="s">
        <v>60</v>
      </c>
      <c r="E75" s="138" t="s">
        <v>297</v>
      </c>
      <c r="F75" s="138" t="s">
        <v>42</v>
      </c>
      <c r="G75" s="342">
        <v>48000</v>
      </c>
    </row>
    <row r="76" spans="1:7" ht="16.5">
      <c r="A76" s="349" t="s">
        <v>61</v>
      </c>
      <c r="B76" s="153" t="s">
        <v>4</v>
      </c>
      <c r="C76" s="146" t="s">
        <v>38</v>
      </c>
      <c r="D76" s="135"/>
      <c r="E76" s="135"/>
      <c r="F76" s="135"/>
      <c r="G76" s="341">
        <f>+G77</f>
        <v>569800</v>
      </c>
    </row>
    <row r="77" spans="1:7" ht="16.5">
      <c r="A77" s="356" t="s">
        <v>63</v>
      </c>
      <c r="B77" s="134" t="s">
        <v>4</v>
      </c>
      <c r="C77" s="135" t="s">
        <v>38</v>
      </c>
      <c r="D77" s="135" t="s">
        <v>55</v>
      </c>
      <c r="E77" s="135"/>
      <c r="F77" s="135"/>
      <c r="G77" s="352">
        <f>G78</f>
        <v>569800</v>
      </c>
    </row>
    <row r="78" spans="1:7" ht="49.5">
      <c r="A78" s="561" t="s">
        <v>789</v>
      </c>
      <c r="B78" s="137" t="s">
        <v>4</v>
      </c>
      <c r="C78" s="138" t="s">
        <v>38</v>
      </c>
      <c r="D78" s="138" t="s">
        <v>55</v>
      </c>
      <c r="E78" s="138" t="s">
        <v>303</v>
      </c>
      <c r="F78" s="138"/>
      <c r="G78" s="348">
        <f>G79</f>
        <v>569800</v>
      </c>
    </row>
    <row r="79" spans="1:7" ht="33">
      <c r="A79" s="205" t="s">
        <v>306</v>
      </c>
      <c r="B79" s="137" t="s">
        <v>4</v>
      </c>
      <c r="C79" s="138" t="s">
        <v>38</v>
      </c>
      <c r="D79" s="138" t="s">
        <v>55</v>
      </c>
      <c r="E79" s="138" t="s">
        <v>304</v>
      </c>
      <c r="F79" s="138"/>
      <c r="G79" s="348">
        <f>G80</f>
        <v>569800</v>
      </c>
    </row>
    <row r="80" spans="1:7" ht="33">
      <c r="A80" s="212" t="s">
        <v>64</v>
      </c>
      <c r="B80" s="137" t="s">
        <v>4</v>
      </c>
      <c r="C80" s="138" t="s">
        <v>38</v>
      </c>
      <c r="D80" s="138" t="s">
        <v>55</v>
      </c>
      <c r="E80" s="138" t="s">
        <v>305</v>
      </c>
      <c r="F80" s="138"/>
      <c r="G80" s="348">
        <f>G81</f>
        <v>569800</v>
      </c>
    </row>
    <row r="81" spans="1:9" ht="33">
      <c r="A81" s="212" t="s">
        <v>41</v>
      </c>
      <c r="B81" s="137" t="s">
        <v>4</v>
      </c>
      <c r="C81" s="138" t="s">
        <v>38</v>
      </c>
      <c r="D81" s="138" t="s">
        <v>55</v>
      </c>
      <c r="E81" s="138" t="s">
        <v>305</v>
      </c>
      <c r="F81" s="138" t="s">
        <v>42</v>
      </c>
      <c r="G81" s="348">
        <v>569800</v>
      </c>
    </row>
    <row r="82" spans="1:9" ht="16.5">
      <c r="A82" s="357" t="s">
        <v>65</v>
      </c>
      <c r="B82" s="153" t="s">
        <v>4</v>
      </c>
      <c r="C82" s="146" t="s">
        <v>66</v>
      </c>
      <c r="D82" s="146"/>
      <c r="E82" s="146"/>
      <c r="F82" s="146"/>
      <c r="G82" s="350">
        <f>G83+G88+G93+G116</f>
        <v>4714636</v>
      </c>
    </row>
    <row r="83" spans="1:9" ht="16.5">
      <c r="A83" s="358" t="s">
        <v>67</v>
      </c>
      <c r="B83" s="154" t="s">
        <v>4</v>
      </c>
      <c r="C83" s="155" t="s">
        <v>66</v>
      </c>
      <c r="D83" s="156" t="s">
        <v>25</v>
      </c>
      <c r="E83" s="156"/>
      <c r="F83" s="157"/>
      <c r="G83" s="359">
        <f>G84</f>
        <v>117968</v>
      </c>
    </row>
    <row r="84" spans="1:9" ht="66">
      <c r="A84" s="257" t="s">
        <v>790</v>
      </c>
      <c r="B84" s="197" t="s">
        <v>4</v>
      </c>
      <c r="C84" s="197" t="s">
        <v>66</v>
      </c>
      <c r="D84" s="197" t="s">
        <v>25</v>
      </c>
      <c r="E84" s="158" t="s">
        <v>291</v>
      </c>
      <c r="F84" s="158"/>
      <c r="G84" s="360">
        <f>G87</f>
        <v>117968</v>
      </c>
    </row>
    <row r="85" spans="1:9" ht="33">
      <c r="A85" s="207" t="s">
        <v>309</v>
      </c>
      <c r="B85" s="197" t="s">
        <v>4</v>
      </c>
      <c r="C85" s="197" t="s">
        <v>66</v>
      </c>
      <c r="D85" s="197" t="s">
        <v>25</v>
      </c>
      <c r="E85" s="158" t="s">
        <v>292</v>
      </c>
      <c r="F85" s="156"/>
      <c r="G85" s="360">
        <f>G86</f>
        <v>117968</v>
      </c>
    </row>
    <row r="86" spans="1:9" ht="33">
      <c r="A86" s="206" t="s">
        <v>311</v>
      </c>
      <c r="B86" s="197" t="s">
        <v>4</v>
      </c>
      <c r="C86" s="197" t="s">
        <v>66</v>
      </c>
      <c r="D86" s="197" t="s">
        <v>25</v>
      </c>
      <c r="E86" s="158" t="s">
        <v>716</v>
      </c>
      <c r="F86" s="156"/>
      <c r="G86" s="360">
        <f>G87</f>
        <v>117968</v>
      </c>
    </row>
    <row r="87" spans="1:9" ht="33">
      <c r="A87" s="208" t="s">
        <v>41</v>
      </c>
      <c r="B87" s="197" t="s">
        <v>4</v>
      </c>
      <c r="C87" s="197" t="s">
        <v>66</v>
      </c>
      <c r="D87" s="197" t="s">
        <v>25</v>
      </c>
      <c r="E87" s="158" t="s">
        <v>716</v>
      </c>
      <c r="F87" s="158" t="s">
        <v>42</v>
      </c>
      <c r="G87" s="361">
        <v>117968</v>
      </c>
      <c r="H87" s="160"/>
      <c r="I87" s="161"/>
    </row>
    <row r="88" spans="1:9" ht="33" customHeight="1">
      <c r="A88" s="356" t="s">
        <v>68</v>
      </c>
      <c r="B88" s="153" t="s">
        <v>4</v>
      </c>
      <c r="C88" s="159" t="s">
        <v>66</v>
      </c>
      <c r="D88" s="156" t="s">
        <v>27</v>
      </c>
      <c r="E88" s="156"/>
      <c r="F88" s="146"/>
      <c r="G88" s="362">
        <f>G89</f>
        <v>520000</v>
      </c>
      <c r="H88" s="160"/>
      <c r="I88" s="161"/>
    </row>
    <row r="89" spans="1:9" ht="49.5">
      <c r="A89" s="220" t="s">
        <v>683</v>
      </c>
      <c r="B89" s="210" t="s">
        <v>4</v>
      </c>
      <c r="C89" s="210" t="s">
        <v>66</v>
      </c>
      <c r="D89" s="210" t="s">
        <v>27</v>
      </c>
      <c r="E89" s="210" t="s">
        <v>338</v>
      </c>
      <c r="F89" s="210"/>
      <c r="G89" s="342">
        <f>+G90</f>
        <v>520000</v>
      </c>
      <c r="H89" s="160"/>
      <c r="I89" s="161"/>
    </row>
    <row r="90" spans="1:9" ht="16.5">
      <c r="A90" s="213" t="s">
        <v>314</v>
      </c>
      <c r="B90" s="566" t="s">
        <v>4</v>
      </c>
      <c r="C90" s="566" t="s">
        <v>66</v>
      </c>
      <c r="D90" s="566" t="s">
        <v>27</v>
      </c>
      <c r="E90" s="137" t="s">
        <v>680</v>
      </c>
      <c r="F90" s="137"/>
      <c r="G90" s="565">
        <f>G91</f>
        <v>520000</v>
      </c>
    </row>
    <row r="91" spans="1:9" ht="33">
      <c r="A91" s="213" t="s">
        <v>315</v>
      </c>
      <c r="B91" s="566" t="s">
        <v>4</v>
      </c>
      <c r="C91" s="566" t="s">
        <v>66</v>
      </c>
      <c r="D91" s="566" t="s">
        <v>27</v>
      </c>
      <c r="E91" s="137" t="s">
        <v>717</v>
      </c>
      <c r="F91" s="137"/>
      <c r="G91" s="565">
        <f>G92</f>
        <v>520000</v>
      </c>
    </row>
    <row r="92" spans="1:9" ht="16.5">
      <c r="A92" s="567" t="s">
        <v>69</v>
      </c>
      <c r="B92" s="568" t="s">
        <v>4</v>
      </c>
      <c r="C92" s="568" t="s">
        <v>66</v>
      </c>
      <c r="D92" s="568" t="s">
        <v>27</v>
      </c>
      <c r="E92" s="369" t="s">
        <v>717</v>
      </c>
      <c r="F92" s="568" t="s">
        <v>70</v>
      </c>
      <c r="G92" s="569">
        <v>520000</v>
      </c>
    </row>
    <row r="93" spans="1:9" ht="16.5">
      <c r="A93" s="379" t="s">
        <v>71</v>
      </c>
      <c r="B93" s="386" t="s">
        <v>4</v>
      </c>
      <c r="C93" s="377" t="s">
        <v>66</v>
      </c>
      <c r="D93" s="377" t="s">
        <v>34</v>
      </c>
      <c r="E93" s="377"/>
      <c r="F93" s="377"/>
      <c r="G93" s="387">
        <f>G102+G98+G112+G94</f>
        <v>4008668</v>
      </c>
    </row>
    <row r="94" spans="1:9" ht="33">
      <c r="A94" s="201" t="s">
        <v>763</v>
      </c>
      <c r="B94" s="137" t="s">
        <v>4</v>
      </c>
      <c r="C94" s="138" t="s">
        <v>66</v>
      </c>
      <c r="D94" s="138" t="s">
        <v>34</v>
      </c>
      <c r="E94" s="138" t="s">
        <v>299</v>
      </c>
      <c r="F94" s="138"/>
      <c r="G94" s="342">
        <f>G95</f>
        <v>48300</v>
      </c>
    </row>
    <row r="95" spans="1:9" ht="16.5">
      <c r="A95" s="201" t="s">
        <v>302</v>
      </c>
      <c r="B95" s="137" t="s">
        <v>4</v>
      </c>
      <c r="C95" s="138" t="s">
        <v>66</v>
      </c>
      <c r="D95" s="138" t="s">
        <v>34</v>
      </c>
      <c r="E95" s="138" t="s">
        <v>300</v>
      </c>
      <c r="F95" s="138"/>
      <c r="G95" s="342">
        <f>G96</f>
        <v>48300</v>
      </c>
    </row>
    <row r="96" spans="1:9" ht="16.5">
      <c r="A96" s="343" t="s">
        <v>62</v>
      </c>
      <c r="B96" s="137" t="s">
        <v>4</v>
      </c>
      <c r="C96" s="138" t="s">
        <v>66</v>
      </c>
      <c r="D96" s="138" t="s">
        <v>34</v>
      </c>
      <c r="E96" s="138" t="s">
        <v>301</v>
      </c>
      <c r="F96" s="138"/>
      <c r="G96" s="342">
        <f>G97</f>
        <v>48300</v>
      </c>
    </row>
    <row r="97" spans="1:12" ht="33">
      <c r="A97" s="212" t="s">
        <v>41</v>
      </c>
      <c r="B97" s="137" t="s">
        <v>4</v>
      </c>
      <c r="C97" s="138" t="s">
        <v>66</v>
      </c>
      <c r="D97" s="138" t="s">
        <v>34</v>
      </c>
      <c r="E97" s="138" t="s">
        <v>301</v>
      </c>
      <c r="F97" s="138" t="s">
        <v>42</v>
      </c>
      <c r="G97" s="342">
        <v>48300</v>
      </c>
    </row>
    <row r="98" spans="1:12" ht="33">
      <c r="A98" s="206" t="s">
        <v>681</v>
      </c>
      <c r="B98" s="137" t="s">
        <v>4</v>
      </c>
      <c r="C98" s="138" t="s">
        <v>66</v>
      </c>
      <c r="D98" s="138" t="s">
        <v>34</v>
      </c>
      <c r="E98" s="138" t="s">
        <v>322</v>
      </c>
      <c r="F98" s="138"/>
      <c r="G98" s="342">
        <f>G99</f>
        <v>42000</v>
      </c>
    </row>
    <row r="99" spans="1:12" ht="21" customHeight="1">
      <c r="A99" s="564" t="s">
        <v>480</v>
      </c>
      <c r="B99" s="137" t="s">
        <v>4</v>
      </c>
      <c r="C99" s="138" t="s">
        <v>66</v>
      </c>
      <c r="D99" s="138" t="s">
        <v>34</v>
      </c>
      <c r="E99" s="138" t="s">
        <v>718</v>
      </c>
      <c r="F99" s="138"/>
      <c r="G99" s="342">
        <f>G100</f>
        <v>42000</v>
      </c>
    </row>
    <row r="100" spans="1:12" ht="16.5">
      <c r="A100" s="212" t="s">
        <v>62</v>
      </c>
      <c r="B100" s="137" t="s">
        <v>4</v>
      </c>
      <c r="C100" s="138" t="s">
        <v>66</v>
      </c>
      <c r="D100" s="138" t="s">
        <v>34</v>
      </c>
      <c r="E100" s="138" t="s">
        <v>719</v>
      </c>
      <c r="F100" s="138"/>
      <c r="G100" s="342">
        <f>G101</f>
        <v>42000</v>
      </c>
    </row>
    <row r="101" spans="1:12" ht="33">
      <c r="A101" s="212" t="s">
        <v>41</v>
      </c>
      <c r="B101" s="137" t="s">
        <v>4</v>
      </c>
      <c r="C101" s="138" t="s">
        <v>66</v>
      </c>
      <c r="D101" s="138" t="s">
        <v>34</v>
      </c>
      <c r="E101" s="138" t="s">
        <v>719</v>
      </c>
      <c r="F101" s="138" t="s">
        <v>42</v>
      </c>
      <c r="G101" s="342">
        <v>42000</v>
      </c>
      <c r="H101" s="160"/>
    </row>
    <row r="102" spans="1:12" ht="49.5">
      <c r="A102" s="200" t="s">
        <v>72</v>
      </c>
      <c r="B102" s="137" t="s">
        <v>4</v>
      </c>
      <c r="C102" s="138" t="s">
        <v>66</v>
      </c>
      <c r="D102" s="138" t="s">
        <v>34</v>
      </c>
      <c r="E102" s="138" t="s">
        <v>316</v>
      </c>
      <c r="F102" s="138"/>
      <c r="G102" s="342">
        <f>G103</f>
        <v>3908368</v>
      </c>
    </row>
    <row r="103" spans="1:12" ht="16.5">
      <c r="A103" s="478" t="s">
        <v>205</v>
      </c>
      <c r="B103" s="369" t="s">
        <v>4</v>
      </c>
      <c r="C103" s="373" t="s">
        <v>66</v>
      </c>
      <c r="D103" s="373" t="s">
        <v>34</v>
      </c>
      <c r="E103" s="373" t="s">
        <v>317</v>
      </c>
      <c r="F103" s="373"/>
      <c r="G103" s="370">
        <f>G104+G106+G108+G110</f>
        <v>3908368</v>
      </c>
    </row>
    <row r="104" spans="1:12" ht="33" customHeight="1">
      <c r="A104" s="479" t="s">
        <v>78</v>
      </c>
      <c r="B104" s="480" t="s">
        <v>4</v>
      </c>
      <c r="C104" s="376" t="s">
        <v>66</v>
      </c>
      <c r="D104" s="376" t="s">
        <v>34</v>
      </c>
      <c r="E104" s="376" t="s">
        <v>318</v>
      </c>
      <c r="F104" s="376"/>
      <c r="G104" s="431">
        <f>G105</f>
        <v>615865</v>
      </c>
    </row>
    <row r="105" spans="1:12" ht="33" customHeight="1">
      <c r="A105" s="212" t="s">
        <v>41</v>
      </c>
      <c r="B105" s="137" t="s">
        <v>4</v>
      </c>
      <c r="C105" s="138" t="s">
        <v>66</v>
      </c>
      <c r="D105" s="138" t="s">
        <v>34</v>
      </c>
      <c r="E105" s="138" t="s">
        <v>318</v>
      </c>
      <c r="F105" s="138" t="s">
        <v>42</v>
      </c>
      <c r="G105" s="342">
        <v>615865</v>
      </c>
    </row>
    <row r="106" spans="1:12" ht="21" customHeight="1">
      <c r="A106" s="212" t="s">
        <v>62</v>
      </c>
      <c r="B106" s="137" t="s">
        <v>4</v>
      </c>
      <c r="C106" s="138" t="s">
        <v>66</v>
      </c>
      <c r="D106" s="138" t="s">
        <v>34</v>
      </c>
      <c r="E106" s="138" t="s">
        <v>73</v>
      </c>
      <c r="F106" s="138"/>
      <c r="G106" s="342">
        <f>G107</f>
        <v>1968703</v>
      </c>
      <c r="L106">
        <v>9</v>
      </c>
    </row>
    <row r="107" spans="1:12" ht="33" customHeight="1">
      <c r="A107" s="212" t="s">
        <v>41</v>
      </c>
      <c r="B107" s="137" t="s">
        <v>4</v>
      </c>
      <c r="C107" s="138" t="s">
        <v>66</v>
      </c>
      <c r="D107" s="138" t="s">
        <v>34</v>
      </c>
      <c r="E107" s="138" t="s">
        <v>73</v>
      </c>
      <c r="F107" s="138" t="s">
        <v>42</v>
      </c>
      <c r="G107" s="342">
        <v>1968703</v>
      </c>
    </row>
    <row r="108" spans="1:12" ht="24.75" customHeight="1">
      <c r="A108" s="450" t="s">
        <v>801</v>
      </c>
      <c r="B108" s="137" t="s">
        <v>4</v>
      </c>
      <c r="C108" s="138" t="s">
        <v>66</v>
      </c>
      <c r="D108" s="138" t="s">
        <v>34</v>
      </c>
      <c r="E108" s="138" t="s">
        <v>800</v>
      </c>
      <c r="F108" s="138"/>
      <c r="G108" s="342">
        <f>G109</f>
        <v>1200000</v>
      </c>
    </row>
    <row r="109" spans="1:12" ht="33" customHeight="1">
      <c r="A109" s="212" t="s">
        <v>41</v>
      </c>
      <c r="B109" s="137" t="s">
        <v>4</v>
      </c>
      <c r="C109" s="138" t="s">
        <v>66</v>
      </c>
      <c r="D109" s="138" t="s">
        <v>34</v>
      </c>
      <c r="E109" s="138" t="s">
        <v>800</v>
      </c>
      <c r="F109" s="138" t="s">
        <v>42</v>
      </c>
      <c r="G109" s="342">
        <v>1200000</v>
      </c>
    </row>
    <row r="110" spans="1:12" ht="18" customHeight="1">
      <c r="A110" s="450" t="s">
        <v>481</v>
      </c>
      <c r="B110" s="137" t="s">
        <v>4</v>
      </c>
      <c r="C110" s="138" t="s">
        <v>66</v>
      </c>
      <c r="D110" s="138" t="s">
        <v>34</v>
      </c>
      <c r="E110" s="138" t="s">
        <v>74</v>
      </c>
      <c r="F110" s="138"/>
      <c r="G110" s="342">
        <f>G111</f>
        <v>123800</v>
      </c>
    </row>
    <row r="111" spans="1:12" ht="33" customHeight="1">
      <c r="A111" s="212" t="s">
        <v>41</v>
      </c>
      <c r="B111" s="137" t="s">
        <v>4</v>
      </c>
      <c r="C111" s="138" t="s">
        <v>66</v>
      </c>
      <c r="D111" s="138" t="s">
        <v>34</v>
      </c>
      <c r="E111" s="138" t="s">
        <v>74</v>
      </c>
      <c r="F111" s="138" t="s">
        <v>42</v>
      </c>
      <c r="G111" s="342">
        <v>123800</v>
      </c>
    </row>
    <row r="112" spans="1:12" ht="42" customHeight="1">
      <c r="A112" s="477" t="s">
        <v>752</v>
      </c>
      <c r="B112" s="137" t="s">
        <v>4</v>
      </c>
      <c r="C112" s="138" t="s">
        <v>66</v>
      </c>
      <c r="D112" s="138" t="s">
        <v>34</v>
      </c>
      <c r="E112" s="138" t="s">
        <v>307</v>
      </c>
      <c r="F112" s="138"/>
      <c r="G112" s="342">
        <f>G113</f>
        <v>10000</v>
      </c>
    </row>
    <row r="113" spans="1:7" ht="16.5">
      <c r="A113" s="202" t="s">
        <v>293</v>
      </c>
      <c r="B113" s="137" t="s">
        <v>4</v>
      </c>
      <c r="C113" s="138" t="s">
        <v>66</v>
      </c>
      <c r="D113" s="138" t="s">
        <v>34</v>
      </c>
      <c r="E113" s="138" t="s">
        <v>643</v>
      </c>
      <c r="F113" s="149"/>
      <c r="G113" s="342">
        <f>G114</f>
        <v>10000</v>
      </c>
    </row>
    <row r="114" spans="1:7" ht="33">
      <c r="A114" s="469" t="s">
        <v>671</v>
      </c>
      <c r="B114" s="137" t="s">
        <v>4</v>
      </c>
      <c r="C114" s="138" t="s">
        <v>66</v>
      </c>
      <c r="D114" s="138" t="s">
        <v>34</v>
      </c>
      <c r="E114" s="138" t="s">
        <v>720</v>
      </c>
      <c r="F114" s="149"/>
      <c r="G114" s="342">
        <f>G115</f>
        <v>10000</v>
      </c>
    </row>
    <row r="115" spans="1:7" ht="33">
      <c r="A115" s="204" t="s">
        <v>41</v>
      </c>
      <c r="B115" s="137" t="s">
        <v>4</v>
      </c>
      <c r="C115" s="138" t="s">
        <v>66</v>
      </c>
      <c r="D115" s="138" t="s">
        <v>34</v>
      </c>
      <c r="E115" s="138" t="s">
        <v>720</v>
      </c>
      <c r="F115" s="138" t="s">
        <v>42</v>
      </c>
      <c r="G115" s="342">
        <v>10000</v>
      </c>
    </row>
    <row r="116" spans="1:7" ht="16.5">
      <c r="A116" s="356" t="s">
        <v>769</v>
      </c>
      <c r="B116" s="139" t="s">
        <v>4</v>
      </c>
      <c r="C116" s="135" t="s">
        <v>66</v>
      </c>
      <c r="D116" s="135" t="s">
        <v>66</v>
      </c>
      <c r="E116" s="135"/>
      <c r="F116" s="135"/>
      <c r="G116" s="341">
        <f>G117</f>
        <v>68000</v>
      </c>
    </row>
    <row r="117" spans="1:7" ht="49.5">
      <c r="A117" s="220" t="s">
        <v>683</v>
      </c>
      <c r="B117" s="210" t="s">
        <v>4</v>
      </c>
      <c r="C117" s="210" t="s">
        <v>66</v>
      </c>
      <c r="D117" s="210" t="s">
        <v>66</v>
      </c>
      <c r="E117" s="210" t="s">
        <v>338</v>
      </c>
      <c r="F117" s="210"/>
      <c r="G117" s="342">
        <f>G118</f>
        <v>68000</v>
      </c>
    </row>
    <row r="118" spans="1:7" ht="16.5">
      <c r="A118" s="211" t="s">
        <v>485</v>
      </c>
      <c r="B118" s="234" t="s">
        <v>4</v>
      </c>
      <c r="C118" s="234" t="s">
        <v>66</v>
      </c>
      <c r="D118" s="234" t="s">
        <v>66</v>
      </c>
      <c r="E118" s="234" t="s">
        <v>483</v>
      </c>
      <c r="F118" s="234"/>
      <c r="G118" s="342">
        <f>G119</f>
        <v>68000</v>
      </c>
    </row>
    <row r="119" spans="1:7" ht="49.5">
      <c r="A119" s="211" t="s">
        <v>477</v>
      </c>
      <c r="B119" s="234" t="s">
        <v>4</v>
      </c>
      <c r="C119" s="234" t="s">
        <v>66</v>
      </c>
      <c r="D119" s="234" t="s">
        <v>66</v>
      </c>
      <c r="E119" s="234" t="s">
        <v>721</v>
      </c>
      <c r="F119" s="234"/>
      <c r="G119" s="342">
        <f>G120</f>
        <v>68000</v>
      </c>
    </row>
    <row r="120" spans="1:7" ht="16.5">
      <c r="A120" s="264" t="s">
        <v>478</v>
      </c>
      <c r="B120" s="234" t="s">
        <v>4</v>
      </c>
      <c r="C120" s="234" t="s">
        <v>66</v>
      </c>
      <c r="D120" s="234" t="s">
        <v>66</v>
      </c>
      <c r="E120" s="234" t="s">
        <v>721</v>
      </c>
      <c r="F120" s="234" t="s">
        <v>479</v>
      </c>
      <c r="G120" s="342">
        <v>68000</v>
      </c>
    </row>
    <row r="121" spans="1:7" ht="16.5">
      <c r="A121" s="349" t="s">
        <v>79</v>
      </c>
      <c r="B121" s="145" t="s">
        <v>4</v>
      </c>
      <c r="C121" s="146" t="s">
        <v>80</v>
      </c>
      <c r="D121" s="146"/>
      <c r="E121" s="146"/>
      <c r="F121" s="146"/>
      <c r="G121" s="350">
        <f>G122+G135</f>
        <v>11419237</v>
      </c>
    </row>
    <row r="122" spans="1:7" ht="15.75" customHeight="1">
      <c r="A122" s="339" t="s">
        <v>81</v>
      </c>
      <c r="B122" s="132" t="s">
        <v>4</v>
      </c>
      <c r="C122" s="162" t="s">
        <v>80</v>
      </c>
      <c r="D122" s="162" t="s">
        <v>25</v>
      </c>
      <c r="E122" s="133"/>
      <c r="F122" s="133"/>
      <c r="G122" s="364">
        <f>G123+G131</f>
        <v>8988130</v>
      </c>
    </row>
    <row r="123" spans="1:7" ht="37.5" customHeight="1">
      <c r="A123" s="219" t="s">
        <v>85</v>
      </c>
      <c r="B123" s="163" t="s">
        <v>4</v>
      </c>
      <c r="C123" s="152" t="s">
        <v>80</v>
      </c>
      <c r="D123" s="151" t="s">
        <v>25</v>
      </c>
      <c r="E123" s="152" t="s">
        <v>328</v>
      </c>
      <c r="F123" s="151"/>
      <c r="G123" s="342">
        <f>G124</f>
        <v>8988130</v>
      </c>
    </row>
    <row r="124" spans="1:7" ht="16.5">
      <c r="A124" s="218" t="s">
        <v>323</v>
      </c>
      <c r="B124" s="165" t="s">
        <v>4</v>
      </c>
      <c r="C124" s="152" t="s">
        <v>80</v>
      </c>
      <c r="D124" s="152" t="s">
        <v>25</v>
      </c>
      <c r="E124" s="138" t="s">
        <v>324</v>
      </c>
      <c r="F124" s="151"/>
      <c r="G124" s="342">
        <f>G125+G129</f>
        <v>8988130</v>
      </c>
    </row>
    <row r="125" spans="1:7" ht="20.25" customHeight="1">
      <c r="A125" s="219" t="s">
        <v>82</v>
      </c>
      <c r="B125" s="163" t="s">
        <v>4</v>
      </c>
      <c r="C125" s="152" t="s">
        <v>80</v>
      </c>
      <c r="D125" s="151" t="s">
        <v>25</v>
      </c>
      <c r="E125" s="138" t="s">
        <v>325</v>
      </c>
      <c r="F125" s="151"/>
      <c r="G125" s="342">
        <f>G126+G127+G128</f>
        <v>7737282</v>
      </c>
    </row>
    <row r="126" spans="1:7" ht="16.5">
      <c r="A126" s="212" t="s">
        <v>83</v>
      </c>
      <c r="B126" s="197" t="s">
        <v>4</v>
      </c>
      <c r="C126" s="197" t="s">
        <v>80</v>
      </c>
      <c r="D126" s="197" t="s">
        <v>25</v>
      </c>
      <c r="E126" s="138" t="s">
        <v>325</v>
      </c>
      <c r="F126" s="152" t="s">
        <v>84</v>
      </c>
      <c r="G126" s="342">
        <v>5006102</v>
      </c>
    </row>
    <row r="127" spans="1:7" ht="33">
      <c r="A127" s="217" t="s">
        <v>41</v>
      </c>
      <c r="B127" s="137" t="s">
        <v>4</v>
      </c>
      <c r="C127" s="138" t="s">
        <v>80</v>
      </c>
      <c r="D127" s="138" t="s">
        <v>25</v>
      </c>
      <c r="E127" s="138" t="s">
        <v>325</v>
      </c>
      <c r="F127" s="138" t="s">
        <v>42</v>
      </c>
      <c r="G127" s="342">
        <v>2395180</v>
      </c>
    </row>
    <row r="128" spans="1:7" ht="17.25" customHeight="1">
      <c r="A128" s="343" t="s">
        <v>43</v>
      </c>
      <c r="B128" s="163" t="s">
        <v>4</v>
      </c>
      <c r="C128" s="151" t="s">
        <v>80</v>
      </c>
      <c r="D128" s="151" t="s">
        <v>25</v>
      </c>
      <c r="E128" s="138" t="s">
        <v>325</v>
      </c>
      <c r="F128" s="152" t="s">
        <v>44</v>
      </c>
      <c r="G128" s="363">
        <v>336000</v>
      </c>
    </row>
    <row r="129" spans="1:7" ht="22.5" customHeight="1">
      <c r="A129" s="220" t="s">
        <v>326</v>
      </c>
      <c r="B129" s="197" t="s">
        <v>4</v>
      </c>
      <c r="C129" s="197" t="s">
        <v>80</v>
      </c>
      <c r="D129" s="197" t="s">
        <v>25</v>
      </c>
      <c r="E129" s="138" t="s">
        <v>327</v>
      </c>
      <c r="F129" s="138"/>
      <c r="G129" s="363">
        <f>G130</f>
        <v>1250848</v>
      </c>
    </row>
    <row r="130" spans="1:7" ht="33">
      <c r="A130" s="212" t="s">
        <v>41</v>
      </c>
      <c r="B130" s="197" t="s">
        <v>4</v>
      </c>
      <c r="C130" s="197" t="s">
        <v>80</v>
      </c>
      <c r="D130" s="197" t="s">
        <v>25</v>
      </c>
      <c r="E130" s="138" t="s">
        <v>327</v>
      </c>
      <c r="F130" s="138" t="s">
        <v>42</v>
      </c>
      <c r="G130" s="363">
        <v>1250848</v>
      </c>
    </row>
    <row r="131" spans="1:7" ht="49.5">
      <c r="A131" s="450" t="s">
        <v>796</v>
      </c>
      <c r="B131" s="197" t="s">
        <v>4</v>
      </c>
      <c r="C131" s="197" t="s">
        <v>80</v>
      </c>
      <c r="D131" s="197" t="s">
        <v>25</v>
      </c>
      <c r="E131" s="149" t="s">
        <v>340</v>
      </c>
      <c r="F131" s="457"/>
      <c r="G131" s="363">
        <f>G132</f>
        <v>0</v>
      </c>
    </row>
    <row r="132" spans="1:7" ht="16.5">
      <c r="A132" s="264" t="s">
        <v>828</v>
      </c>
      <c r="B132" s="197" t="s">
        <v>4</v>
      </c>
      <c r="C132" s="197" t="s">
        <v>80</v>
      </c>
      <c r="D132" s="197" t="s">
        <v>25</v>
      </c>
      <c r="E132" s="149" t="s">
        <v>843</v>
      </c>
      <c r="F132" s="457"/>
      <c r="G132" s="363">
        <f>G133</f>
        <v>0</v>
      </c>
    </row>
    <row r="133" spans="1:7" ht="16.5">
      <c r="A133" s="264" t="s">
        <v>829</v>
      </c>
      <c r="B133" s="197" t="s">
        <v>4</v>
      </c>
      <c r="C133" s="197" t="s">
        <v>80</v>
      </c>
      <c r="D133" s="197" t="s">
        <v>25</v>
      </c>
      <c r="E133" s="138" t="s">
        <v>844</v>
      </c>
      <c r="F133" s="236"/>
      <c r="G133" s="363">
        <f>G134</f>
        <v>0</v>
      </c>
    </row>
    <row r="134" spans="1:7" ht="33">
      <c r="A134" s="212" t="s">
        <v>41</v>
      </c>
      <c r="B134" s="197" t="s">
        <v>4</v>
      </c>
      <c r="C134" s="197" t="s">
        <v>80</v>
      </c>
      <c r="D134" s="197" t="s">
        <v>25</v>
      </c>
      <c r="E134" s="149" t="s">
        <v>682</v>
      </c>
      <c r="F134" s="457" t="s">
        <v>42</v>
      </c>
      <c r="G134" s="363"/>
    </row>
    <row r="135" spans="1:7" ht="16.5">
      <c r="A135" s="349" t="s">
        <v>86</v>
      </c>
      <c r="B135" s="134" t="s">
        <v>4</v>
      </c>
      <c r="C135" s="135" t="s">
        <v>80</v>
      </c>
      <c r="D135" s="135" t="s">
        <v>38</v>
      </c>
      <c r="E135" s="164"/>
      <c r="F135" s="135"/>
      <c r="G135" s="341">
        <f>G136</f>
        <v>2431107</v>
      </c>
    </row>
    <row r="136" spans="1:7" ht="37.5" customHeight="1">
      <c r="A136" s="219" t="s">
        <v>85</v>
      </c>
      <c r="B136" s="137" t="s">
        <v>4</v>
      </c>
      <c r="C136" s="138" t="s">
        <v>80</v>
      </c>
      <c r="D136" s="138" t="s">
        <v>38</v>
      </c>
      <c r="E136" s="138" t="s">
        <v>328</v>
      </c>
      <c r="F136" s="138"/>
      <c r="G136" s="342">
        <f>G137</f>
        <v>2431107</v>
      </c>
    </row>
    <row r="137" spans="1:7" ht="16.5">
      <c r="A137" s="219" t="s">
        <v>329</v>
      </c>
      <c r="B137" s="163" t="s">
        <v>4</v>
      </c>
      <c r="C137" s="151" t="s">
        <v>80</v>
      </c>
      <c r="D137" s="151" t="s">
        <v>38</v>
      </c>
      <c r="E137" s="138" t="s">
        <v>330</v>
      </c>
      <c r="F137" s="138"/>
      <c r="G137" s="342">
        <f>G138</f>
        <v>2431107</v>
      </c>
    </row>
    <row r="138" spans="1:7" ht="33">
      <c r="A138" s="219" t="s">
        <v>484</v>
      </c>
      <c r="B138" s="163" t="s">
        <v>4</v>
      </c>
      <c r="C138" s="151" t="s">
        <v>80</v>
      </c>
      <c r="D138" s="151" t="s">
        <v>38</v>
      </c>
      <c r="E138" s="151" t="s">
        <v>331</v>
      </c>
      <c r="F138" s="152"/>
      <c r="G138" s="363">
        <f>G139+G140</f>
        <v>2431107</v>
      </c>
    </row>
    <row r="139" spans="1:7" ht="21.75" customHeight="1">
      <c r="A139" s="219" t="s">
        <v>31</v>
      </c>
      <c r="B139" s="163" t="s">
        <v>4</v>
      </c>
      <c r="C139" s="151" t="s">
        <v>80</v>
      </c>
      <c r="D139" s="151" t="s">
        <v>38</v>
      </c>
      <c r="E139" s="151" t="s">
        <v>331</v>
      </c>
      <c r="F139" s="152" t="s">
        <v>32</v>
      </c>
      <c r="G139" s="363">
        <v>2169233</v>
      </c>
    </row>
    <row r="140" spans="1:7" ht="33">
      <c r="A140" s="450" t="s">
        <v>41</v>
      </c>
      <c r="B140" s="163" t="s">
        <v>4</v>
      </c>
      <c r="C140" s="521" t="s">
        <v>80</v>
      </c>
      <c r="D140" s="521" t="s">
        <v>38</v>
      </c>
      <c r="E140" s="521" t="s">
        <v>331</v>
      </c>
      <c r="F140" s="227" t="s">
        <v>42</v>
      </c>
      <c r="G140" s="451">
        <v>261874</v>
      </c>
    </row>
    <row r="141" spans="1:7" ht="16.5">
      <c r="A141" s="265" t="s">
        <v>791</v>
      </c>
      <c r="B141" s="228" t="s">
        <v>4</v>
      </c>
      <c r="C141" s="228" t="s">
        <v>55</v>
      </c>
      <c r="D141" s="228"/>
      <c r="E141" s="228"/>
      <c r="F141" s="229"/>
      <c r="G141" s="268">
        <f>G142</f>
        <v>20000</v>
      </c>
    </row>
    <row r="142" spans="1:7" ht="16.5">
      <c r="A142" s="265" t="s">
        <v>792</v>
      </c>
      <c r="B142" s="228" t="s">
        <v>4</v>
      </c>
      <c r="C142" s="228" t="s">
        <v>55</v>
      </c>
      <c r="D142" s="228" t="s">
        <v>55</v>
      </c>
      <c r="E142" s="228"/>
      <c r="F142" s="229"/>
      <c r="G142" s="268">
        <f>G143</f>
        <v>20000</v>
      </c>
    </row>
    <row r="143" spans="1:7" ht="49.5">
      <c r="A143" s="264" t="s">
        <v>793</v>
      </c>
      <c r="B143" s="216" t="s">
        <v>4</v>
      </c>
      <c r="C143" s="216" t="s">
        <v>55</v>
      </c>
      <c r="D143" s="216" t="s">
        <v>55</v>
      </c>
      <c r="E143" s="216" t="s">
        <v>797</v>
      </c>
      <c r="F143" s="239"/>
      <c r="G143" s="270">
        <f>G144</f>
        <v>20000</v>
      </c>
    </row>
    <row r="144" spans="1:7" ht="16.5">
      <c r="A144" s="264" t="s">
        <v>794</v>
      </c>
      <c r="B144" s="216" t="s">
        <v>4</v>
      </c>
      <c r="C144" s="216" t="s">
        <v>55</v>
      </c>
      <c r="D144" s="216" t="s">
        <v>55</v>
      </c>
      <c r="E144" s="216" t="s">
        <v>825</v>
      </c>
      <c r="F144" s="239"/>
      <c r="G144" s="270">
        <f>G145</f>
        <v>20000</v>
      </c>
    </row>
    <row r="145" spans="1:8" ht="16.5">
      <c r="A145" s="264" t="s">
        <v>795</v>
      </c>
      <c r="B145" s="216" t="s">
        <v>4</v>
      </c>
      <c r="C145" s="216" t="s">
        <v>55</v>
      </c>
      <c r="D145" s="216" t="s">
        <v>55</v>
      </c>
      <c r="E145" s="216" t="s">
        <v>826</v>
      </c>
      <c r="F145" s="239"/>
      <c r="G145" s="270">
        <f>G146</f>
        <v>20000</v>
      </c>
    </row>
    <row r="146" spans="1:8" ht="33">
      <c r="A146" s="450" t="s">
        <v>41</v>
      </c>
      <c r="B146" s="216" t="s">
        <v>4</v>
      </c>
      <c r="C146" s="216" t="s">
        <v>55</v>
      </c>
      <c r="D146" s="216" t="s">
        <v>55</v>
      </c>
      <c r="E146" s="216" t="s">
        <v>826</v>
      </c>
      <c r="F146" s="239" t="s">
        <v>42</v>
      </c>
      <c r="G146" s="270">
        <v>20000</v>
      </c>
    </row>
    <row r="147" spans="1:8" ht="19.5" customHeight="1">
      <c r="A147" s="383" t="s">
        <v>87</v>
      </c>
      <c r="B147" s="380" t="s">
        <v>4</v>
      </c>
      <c r="C147" s="384" t="s">
        <v>60</v>
      </c>
      <c r="D147" s="384"/>
      <c r="E147" s="384"/>
      <c r="F147" s="381"/>
      <c r="G147" s="385">
        <f>G148+G153</f>
        <v>422564</v>
      </c>
    </row>
    <row r="148" spans="1:8" ht="16.5">
      <c r="A148" s="356" t="s">
        <v>88</v>
      </c>
      <c r="B148" s="150" t="s">
        <v>4</v>
      </c>
      <c r="C148" s="153" t="s">
        <v>60</v>
      </c>
      <c r="D148" s="153" t="s">
        <v>25</v>
      </c>
      <c r="E148" s="151"/>
      <c r="F148" s="152"/>
      <c r="G148" s="362">
        <f>G149</f>
        <v>147564</v>
      </c>
    </row>
    <row r="149" spans="1:8" ht="21" customHeight="1">
      <c r="A149" s="263" t="s">
        <v>550</v>
      </c>
      <c r="B149" s="163" t="s">
        <v>4</v>
      </c>
      <c r="C149" s="151" t="s">
        <v>60</v>
      </c>
      <c r="D149" s="151" t="s">
        <v>25</v>
      </c>
      <c r="E149" s="151" t="s">
        <v>312</v>
      </c>
      <c r="F149" s="152"/>
      <c r="G149" s="363">
        <f>G150</f>
        <v>147564</v>
      </c>
    </row>
    <row r="150" spans="1:8" ht="33">
      <c r="A150" s="222" t="s">
        <v>334</v>
      </c>
      <c r="B150" s="570" t="s">
        <v>4</v>
      </c>
      <c r="C150" s="571" t="s">
        <v>60</v>
      </c>
      <c r="D150" s="571" t="s">
        <v>25</v>
      </c>
      <c r="E150" s="571" t="s">
        <v>604</v>
      </c>
      <c r="F150" s="388"/>
      <c r="G150" s="389">
        <f>G151</f>
        <v>147564</v>
      </c>
    </row>
    <row r="151" spans="1:8" ht="16.5">
      <c r="A151" s="572" t="s">
        <v>335</v>
      </c>
      <c r="B151" s="573" t="s">
        <v>4</v>
      </c>
      <c r="C151" s="574" t="s">
        <v>60</v>
      </c>
      <c r="D151" s="574" t="s">
        <v>25</v>
      </c>
      <c r="E151" s="574" t="s">
        <v>736</v>
      </c>
      <c r="F151" s="460"/>
      <c r="G151" s="461">
        <f>G152</f>
        <v>147564</v>
      </c>
    </row>
    <row r="152" spans="1:8" ht="16.5">
      <c r="A152" s="212" t="s">
        <v>89</v>
      </c>
      <c r="B152" s="151" t="s">
        <v>4</v>
      </c>
      <c r="C152" s="151" t="s">
        <v>60</v>
      </c>
      <c r="D152" s="151" t="s">
        <v>25</v>
      </c>
      <c r="E152" s="151" t="s">
        <v>736</v>
      </c>
      <c r="F152" s="152" t="s">
        <v>90</v>
      </c>
      <c r="G152" s="363">
        <v>147564</v>
      </c>
    </row>
    <row r="153" spans="1:8" ht="18" customHeight="1">
      <c r="A153" s="365" t="s">
        <v>91</v>
      </c>
      <c r="B153" s="150" t="s">
        <v>4</v>
      </c>
      <c r="C153" s="153" t="s">
        <v>60</v>
      </c>
      <c r="D153" s="153" t="s">
        <v>34</v>
      </c>
      <c r="E153" s="153"/>
      <c r="F153" s="146"/>
      <c r="G153" s="362">
        <f>+G158+G154</f>
        <v>275000</v>
      </c>
    </row>
    <row r="154" spans="1:8" ht="48.75" customHeight="1">
      <c r="A154" s="450" t="s">
        <v>660</v>
      </c>
      <c r="B154" s="165" t="s">
        <v>4</v>
      </c>
      <c r="C154" s="152" t="s">
        <v>60</v>
      </c>
      <c r="D154" s="152" t="s">
        <v>34</v>
      </c>
      <c r="E154" s="151" t="s">
        <v>722</v>
      </c>
      <c r="F154" s="152"/>
      <c r="G154" s="363">
        <f>G155</f>
        <v>46000</v>
      </c>
    </row>
    <row r="155" spans="1:8" ht="19.5" customHeight="1">
      <c r="A155" s="450" t="s">
        <v>773</v>
      </c>
      <c r="B155" s="165" t="s">
        <v>4</v>
      </c>
      <c r="C155" s="152" t="s">
        <v>60</v>
      </c>
      <c r="D155" s="152" t="s">
        <v>34</v>
      </c>
      <c r="E155" s="151" t="s">
        <v>723</v>
      </c>
      <c r="F155" s="152"/>
      <c r="G155" s="363">
        <f>G156</f>
        <v>46000</v>
      </c>
    </row>
    <row r="156" spans="1:8" ht="16.5">
      <c r="A156" s="450" t="s">
        <v>659</v>
      </c>
      <c r="B156" s="165" t="s">
        <v>4</v>
      </c>
      <c r="C156" s="152" t="s">
        <v>60</v>
      </c>
      <c r="D156" s="152" t="s">
        <v>34</v>
      </c>
      <c r="E156" s="151" t="s">
        <v>724</v>
      </c>
      <c r="F156" s="152"/>
      <c r="G156" s="363">
        <f>G157</f>
        <v>46000</v>
      </c>
      <c r="H156" s="160"/>
    </row>
    <row r="157" spans="1:8" ht="33">
      <c r="A157" s="450" t="s">
        <v>657</v>
      </c>
      <c r="B157" s="165" t="s">
        <v>4</v>
      </c>
      <c r="C157" s="152" t="s">
        <v>60</v>
      </c>
      <c r="D157" s="152" t="s">
        <v>34</v>
      </c>
      <c r="E157" s="151" t="s">
        <v>724</v>
      </c>
      <c r="F157" s="152" t="s">
        <v>656</v>
      </c>
      <c r="G157" s="363">
        <v>46000</v>
      </c>
      <c r="H157" s="160"/>
    </row>
    <row r="158" spans="1:8" ht="38.25" customHeight="1">
      <c r="A158" s="219" t="s">
        <v>333</v>
      </c>
      <c r="B158" s="163" t="s">
        <v>4</v>
      </c>
      <c r="C158" s="151" t="s">
        <v>60</v>
      </c>
      <c r="D158" s="151" t="s">
        <v>34</v>
      </c>
      <c r="E158" s="151" t="s">
        <v>312</v>
      </c>
      <c r="F158" s="152"/>
      <c r="G158" s="363">
        <f>G159+G166</f>
        <v>229000</v>
      </c>
      <c r="H158" s="160"/>
    </row>
    <row r="159" spans="1:8" ht="16.5">
      <c r="A159" s="224" t="s">
        <v>336</v>
      </c>
      <c r="B159" s="163" t="s">
        <v>4</v>
      </c>
      <c r="C159" s="151" t="s">
        <v>60</v>
      </c>
      <c r="D159" s="151" t="s">
        <v>34</v>
      </c>
      <c r="E159" s="151" t="s">
        <v>313</v>
      </c>
      <c r="F159" s="152"/>
      <c r="G159" s="363">
        <f>G160+G162+G164</f>
        <v>184000</v>
      </c>
      <c r="H159" s="160"/>
    </row>
    <row r="160" spans="1:8" ht="18" customHeight="1">
      <c r="A160" s="223" t="s">
        <v>337</v>
      </c>
      <c r="B160" s="163" t="s">
        <v>4</v>
      </c>
      <c r="C160" s="151" t="s">
        <v>60</v>
      </c>
      <c r="D160" s="151" t="s">
        <v>34</v>
      </c>
      <c r="E160" s="151" t="s">
        <v>725</v>
      </c>
      <c r="F160" s="152"/>
      <c r="G160" s="363">
        <f>+G161</f>
        <v>68000</v>
      </c>
      <c r="H160" s="160"/>
    </row>
    <row r="161" spans="1:8" ht="33">
      <c r="A161" s="450" t="s">
        <v>657</v>
      </c>
      <c r="B161" s="163" t="s">
        <v>4</v>
      </c>
      <c r="C161" s="151" t="s">
        <v>60</v>
      </c>
      <c r="D161" s="151" t="s">
        <v>34</v>
      </c>
      <c r="E161" s="151" t="s">
        <v>725</v>
      </c>
      <c r="F161" s="152" t="s">
        <v>656</v>
      </c>
      <c r="G161" s="363">
        <v>68000</v>
      </c>
      <c r="H161" s="160"/>
    </row>
    <row r="162" spans="1:8" ht="16.5">
      <c r="A162" s="214" t="s">
        <v>92</v>
      </c>
      <c r="B162" s="165" t="s">
        <v>4</v>
      </c>
      <c r="C162" s="152" t="s">
        <v>60</v>
      </c>
      <c r="D162" s="152" t="s">
        <v>34</v>
      </c>
      <c r="E162" s="151" t="s">
        <v>726</v>
      </c>
      <c r="F162" s="152"/>
      <c r="G162" s="363">
        <f>+G163</f>
        <v>110000</v>
      </c>
    </row>
    <row r="163" spans="1:8" ht="33">
      <c r="A163" s="450" t="s">
        <v>657</v>
      </c>
      <c r="B163" s="165" t="s">
        <v>4</v>
      </c>
      <c r="C163" s="152" t="s">
        <v>60</v>
      </c>
      <c r="D163" s="152" t="s">
        <v>34</v>
      </c>
      <c r="E163" s="151" t="s">
        <v>726</v>
      </c>
      <c r="F163" s="152" t="s">
        <v>656</v>
      </c>
      <c r="G163" s="363">
        <v>110000</v>
      </c>
    </row>
    <row r="164" spans="1:8" ht="36" customHeight="1">
      <c r="A164" s="217" t="s">
        <v>93</v>
      </c>
      <c r="B164" s="165" t="s">
        <v>4</v>
      </c>
      <c r="C164" s="152" t="s">
        <v>60</v>
      </c>
      <c r="D164" s="152" t="s">
        <v>34</v>
      </c>
      <c r="E164" s="151" t="s">
        <v>727</v>
      </c>
      <c r="F164" s="166"/>
      <c r="G164" s="363">
        <f>+G165</f>
        <v>6000</v>
      </c>
    </row>
    <row r="165" spans="1:8" ht="36.75" customHeight="1">
      <c r="A165" s="450" t="s">
        <v>657</v>
      </c>
      <c r="B165" s="165" t="s">
        <v>4</v>
      </c>
      <c r="C165" s="152" t="s">
        <v>60</v>
      </c>
      <c r="D165" s="152" t="s">
        <v>34</v>
      </c>
      <c r="E165" s="151" t="s">
        <v>727</v>
      </c>
      <c r="F165" s="152" t="s">
        <v>656</v>
      </c>
      <c r="G165" s="363">
        <v>6000</v>
      </c>
    </row>
    <row r="166" spans="1:8" ht="33">
      <c r="A166" s="222" t="s">
        <v>334</v>
      </c>
      <c r="B166" s="163" t="s">
        <v>4</v>
      </c>
      <c r="C166" s="151" t="s">
        <v>60</v>
      </c>
      <c r="D166" s="151" t="s">
        <v>34</v>
      </c>
      <c r="E166" s="151" t="s">
        <v>604</v>
      </c>
      <c r="F166" s="152"/>
      <c r="G166" s="363">
        <f>G167</f>
        <v>45000</v>
      </c>
    </row>
    <row r="167" spans="1:8" ht="49.5">
      <c r="A167" s="512" t="s">
        <v>770</v>
      </c>
      <c r="B167" s="163" t="s">
        <v>4</v>
      </c>
      <c r="C167" s="151" t="s">
        <v>60</v>
      </c>
      <c r="D167" s="151" t="s">
        <v>34</v>
      </c>
      <c r="E167" s="151" t="s">
        <v>737</v>
      </c>
      <c r="F167" s="152"/>
      <c r="G167" s="363">
        <v>45000</v>
      </c>
    </row>
    <row r="168" spans="1:8" ht="16.5">
      <c r="A168" s="212" t="s">
        <v>89</v>
      </c>
      <c r="B168" s="163" t="s">
        <v>4</v>
      </c>
      <c r="C168" s="151" t="s">
        <v>60</v>
      </c>
      <c r="D168" s="151" t="s">
        <v>34</v>
      </c>
      <c r="E168" s="151" t="s">
        <v>737</v>
      </c>
      <c r="F168" s="152" t="s">
        <v>90</v>
      </c>
      <c r="G168" s="363">
        <v>45000</v>
      </c>
    </row>
    <row r="169" spans="1:8" ht="16.5">
      <c r="A169" s="366" t="s">
        <v>94</v>
      </c>
      <c r="B169" s="145" t="s">
        <v>4</v>
      </c>
      <c r="C169" s="146" t="s">
        <v>95</v>
      </c>
      <c r="D169" s="146"/>
      <c r="E169" s="146"/>
      <c r="F169" s="146"/>
      <c r="G169" s="350">
        <f>G170</f>
        <v>2905685</v>
      </c>
    </row>
    <row r="170" spans="1:8" ht="16.5">
      <c r="A170" s="357" t="s">
        <v>96</v>
      </c>
      <c r="B170" s="167" t="s">
        <v>4</v>
      </c>
      <c r="C170" s="146" t="s">
        <v>95</v>
      </c>
      <c r="D170" s="153" t="s">
        <v>25</v>
      </c>
      <c r="E170" s="146"/>
      <c r="F170" s="146"/>
      <c r="G170" s="362">
        <f>G171+G175</f>
        <v>2905685</v>
      </c>
    </row>
    <row r="171" spans="1:8" ht="40.5" customHeight="1">
      <c r="A171" s="477" t="s">
        <v>752</v>
      </c>
      <c r="B171" s="165" t="s">
        <v>4</v>
      </c>
      <c r="C171" s="152" t="s">
        <v>95</v>
      </c>
      <c r="D171" s="152" t="s">
        <v>25</v>
      </c>
      <c r="E171" s="152" t="s">
        <v>307</v>
      </c>
      <c r="F171" s="152"/>
      <c r="G171" s="363">
        <f>G172</f>
        <v>9500</v>
      </c>
    </row>
    <row r="172" spans="1:8" ht="19.5" customHeight="1">
      <c r="A172" s="209" t="s">
        <v>341</v>
      </c>
      <c r="B172" s="165" t="s">
        <v>4</v>
      </c>
      <c r="C172" s="152" t="s">
        <v>95</v>
      </c>
      <c r="D172" s="152" t="s">
        <v>25</v>
      </c>
      <c r="E172" s="152" t="s">
        <v>728</v>
      </c>
      <c r="F172" s="152"/>
      <c r="G172" s="363">
        <f>G173</f>
        <v>9500</v>
      </c>
    </row>
    <row r="173" spans="1:8" ht="21" customHeight="1">
      <c r="A173" s="225" t="s">
        <v>97</v>
      </c>
      <c r="B173" s="138" t="s">
        <v>4</v>
      </c>
      <c r="C173" s="152" t="s">
        <v>95</v>
      </c>
      <c r="D173" s="152" t="s">
        <v>25</v>
      </c>
      <c r="E173" s="138" t="s">
        <v>729</v>
      </c>
      <c r="F173" s="152"/>
      <c r="G173" s="363">
        <f>G174</f>
        <v>9500</v>
      </c>
    </row>
    <row r="174" spans="1:8" ht="33.75" customHeight="1">
      <c r="A174" s="217" t="s">
        <v>41</v>
      </c>
      <c r="B174" s="138" t="s">
        <v>4</v>
      </c>
      <c r="C174" s="152" t="s">
        <v>95</v>
      </c>
      <c r="D174" s="152" t="s">
        <v>25</v>
      </c>
      <c r="E174" s="138" t="s">
        <v>729</v>
      </c>
      <c r="F174" s="152" t="s">
        <v>42</v>
      </c>
      <c r="G174" s="363">
        <v>9500</v>
      </c>
    </row>
    <row r="175" spans="1:8" ht="34.5" customHeight="1">
      <c r="A175" s="201" t="s">
        <v>684</v>
      </c>
      <c r="B175" s="165" t="s">
        <v>4</v>
      </c>
      <c r="C175" s="152" t="s">
        <v>95</v>
      </c>
      <c r="D175" s="152" t="s">
        <v>25</v>
      </c>
      <c r="E175" s="152" t="s">
        <v>482</v>
      </c>
      <c r="F175" s="152"/>
      <c r="G175" s="363">
        <f>G176+G181</f>
        <v>2896185</v>
      </c>
    </row>
    <row r="176" spans="1:8" ht="16.5">
      <c r="A176" s="201" t="s">
        <v>342</v>
      </c>
      <c r="B176" s="197" t="s">
        <v>4</v>
      </c>
      <c r="C176" s="197" t="s">
        <v>95</v>
      </c>
      <c r="D176" s="197" t="s">
        <v>25</v>
      </c>
      <c r="E176" s="152" t="s">
        <v>332</v>
      </c>
      <c r="F176" s="152"/>
      <c r="G176" s="363">
        <f>G177</f>
        <v>2788485</v>
      </c>
    </row>
    <row r="177" spans="1:7" ht="49.5">
      <c r="A177" s="219" t="s">
        <v>82</v>
      </c>
      <c r="B177" s="197" t="s">
        <v>4</v>
      </c>
      <c r="C177" s="197" t="s">
        <v>95</v>
      </c>
      <c r="D177" s="197" t="s">
        <v>25</v>
      </c>
      <c r="E177" s="152" t="s">
        <v>730</v>
      </c>
      <c r="F177" s="152"/>
      <c r="G177" s="363">
        <f>G178+G179+G180</f>
        <v>2788485</v>
      </c>
    </row>
    <row r="178" spans="1:7" ht="20.25" customHeight="1">
      <c r="A178" s="212" t="s">
        <v>83</v>
      </c>
      <c r="B178" s="197" t="s">
        <v>4</v>
      </c>
      <c r="C178" s="197" t="s">
        <v>95</v>
      </c>
      <c r="D178" s="197" t="s">
        <v>25</v>
      </c>
      <c r="E178" s="152" t="s">
        <v>730</v>
      </c>
      <c r="F178" s="152" t="s">
        <v>84</v>
      </c>
      <c r="G178" s="363">
        <v>1689536</v>
      </c>
    </row>
    <row r="179" spans="1:7" ht="33">
      <c r="A179" s="212" t="s">
        <v>41</v>
      </c>
      <c r="B179" s="197" t="s">
        <v>4</v>
      </c>
      <c r="C179" s="197" t="s">
        <v>95</v>
      </c>
      <c r="D179" s="197" t="s">
        <v>25</v>
      </c>
      <c r="E179" s="152" t="s">
        <v>730</v>
      </c>
      <c r="F179" s="152" t="s">
        <v>42</v>
      </c>
      <c r="G179" s="363">
        <v>757949</v>
      </c>
    </row>
    <row r="180" spans="1:7" ht="20.25" customHeight="1">
      <c r="A180" s="212" t="s">
        <v>43</v>
      </c>
      <c r="B180" s="197" t="s">
        <v>4</v>
      </c>
      <c r="C180" s="197" t="s">
        <v>95</v>
      </c>
      <c r="D180" s="197" t="s">
        <v>25</v>
      </c>
      <c r="E180" s="152" t="s">
        <v>730</v>
      </c>
      <c r="F180" s="227" t="s">
        <v>44</v>
      </c>
      <c r="G180" s="363">
        <v>341000</v>
      </c>
    </row>
    <row r="181" spans="1:7" ht="16.5">
      <c r="A181" s="206" t="s">
        <v>343</v>
      </c>
      <c r="B181" s="226" t="s">
        <v>4</v>
      </c>
      <c r="C181" s="197" t="s">
        <v>95</v>
      </c>
      <c r="D181" s="197" t="s">
        <v>25</v>
      </c>
      <c r="E181" s="152" t="s">
        <v>731</v>
      </c>
      <c r="F181" s="227"/>
      <c r="G181" s="363">
        <f>G182</f>
        <v>107700</v>
      </c>
    </row>
    <row r="182" spans="1:7" ht="16.5">
      <c r="A182" s="206" t="s">
        <v>99</v>
      </c>
      <c r="B182" s="226" t="s">
        <v>4</v>
      </c>
      <c r="C182" s="197" t="s">
        <v>95</v>
      </c>
      <c r="D182" s="197" t="s">
        <v>25</v>
      </c>
      <c r="E182" s="152" t="s">
        <v>732</v>
      </c>
      <c r="F182" s="227"/>
      <c r="G182" s="363">
        <f>G183</f>
        <v>107700</v>
      </c>
    </row>
    <row r="183" spans="1:7" ht="33">
      <c r="A183" s="212" t="s">
        <v>41</v>
      </c>
      <c r="B183" s="197" t="s">
        <v>4</v>
      </c>
      <c r="C183" s="197" t="s">
        <v>95</v>
      </c>
      <c r="D183" s="197" t="s">
        <v>25</v>
      </c>
      <c r="E183" s="152" t="s">
        <v>732</v>
      </c>
      <c r="F183" s="388" t="s">
        <v>42</v>
      </c>
      <c r="G183" s="363">
        <v>107700</v>
      </c>
    </row>
    <row r="184" spans="1:7" ht="17.25" thickBot="1">
      <c r="A184" s="498" t="s">
        <v>100</v>
      </c>
      <c r="B184" s="499"/>
      <c r="C184" s="500"/>
      <c r="D184" s="500"/>
      <c r="E184" s="500"/>
      <c r="F184" s="500"/>
      <c r="G184" s="501">
        <f>G17+G53+G60+G76+G82+G121+G147+G169+G141</f>
        <v>26084670</v>
      </c>
    </row>
  </sheetData>
  <sheetProtection selectLockedCells="1" selectUnlockedCells="1"/>
  <mergeCells count="4">
    <mergeCell ref="A10:G10"/>
    <mergeCell ref="A11:G11"/>
    <mergeCell ref="A12:G12"/>
    <mergeCell ref="A13:G13"/>
  </mergeCells>
  <pageMargins left="1.1811023622047245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  <rowBreaks count="3" manualBreakCount="3">
    <brk id="59" max="16383" man="1"/>
    <brk id="111" max="16383" man="1"/>
    <brk id="16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R244"/>
  <sheetViews>
    <sheetView view="pageBreakPreview" zoomScale="78" zoomScaleNormal="80" zoomScaleSheetLayoutView="78" workbookViewId="0">
      <selection activeCell="O19" sqref="N19:O19"/>
    </sheetView>
  </sheetViews>
  <sheetFormatPr defaultRowHeight="12.75"/>
  <cols>
    <col min="1" max="1" width="68.28515625" customWidth="1"/>
    <col min="2" max="2" width="7.140625" style="122" customWidth="1"/>
    <col min="3" max="3" width="5.85546875" style="123" customWidth="1"/>
    <col min="4" max="4" width="5" style="123" customWidth="1"/>
    <col min="5" max="5" width="17.5703125" style="123" customWidth="1"/>
    <col min="6" max="6" width="5.85546875" style="123" customWidth="1"/>
    <col min="7" max="7" width="19.7109375" style="124" customWidth="1"/>
    <col min="8" max="8" width="17.5703125" customWidth="1"/>
    <col min="9" max="9" width="16.28515625" customWidth="1"/>
  </cols>
  <sheetData>
    <row r="1" spans="1:10" ht="18.75">
      <c r="B1" s="5"/>
      <c r="C1" s="125"/>
      <c r="D1" s="125"/>
      <c r="E1" s="5" t="s">
        <v>101</v>
      </c>
      <c r="F1" s="125"/>
      <c r="G1" s="125"/>
      <c r="H1" s="125"/>
      <c r="I1" s="125"/>
      <c r="J1" s="125"/>
    </row>
    <row r="2" spans="1:10" ht="18.75">
      <c r="B2" s="5"/>
      <c r="C2" s="125"/>
      <c r="D2" s="125"/>
      <c r="E2" s="5" t="s">
        <v>881</v>
      </c>
      <c r="F2" s="125"/>
      <c r="G2" s="125"/>
      <c r="H2" s="125"/>
      <c r="I2" s="125"/>
      <c r="J2" s="125"/>
    </row>
    <row r="3" spans="1:10" ht="18.75">
      <c r="B3" s="5"/>
      <c r="C3" s="125"/>
      <c r="D3" s="125"/>
      <c r="E3" s="5" t="s">
        <v>17</v>
      </c>
      <c r="F3" s="125"/>
      <c r="G3" s="125"/>
      <c r="H3" s="125"/>
      <c r="I3" s="126"/>
      <c r="J3" s="126"/>
    </row>
    <row r="4" spans="1:10" ht="18.75">
      <c r="B4" s="5"/>
      <c r="C4" s="125"/>
      <c r="D4" s="125"/>
      <c r="E4" s="5" t="s">
        <v>679</v>
      </c>
      <c r="F4" s="125"/>
      <c r="G4" s="125"/>
      <c r="H4" s="125"/>
      <c r="I4" s="125"/>
      <c r="J4" s="125"/>
    </row>
    <row r="5" spans="1:10" ht="18.75">
      <c r="B5" s="5"/>
      <c r="C5" s="125"/>
      <c r="D5" s="125"/>
      <c r="E5" s="5" t="s">
        <v>678</v>
      </c>
      <c r="F5" s="125"/>
      <c r="G5" s="125"/>
      <c r="H5" s="125"/>
      <c r="I5" s="125"/>
      <c r="J5" s="125"/>
    </row>
    <row r="6" spans="1:10" ht="18.75">
      <c r="B6" s="2"/>
      <c r="C6" s="125"/>
      <c r="D6" s="125"/>
      <c r="E6" s="2" t="s">
        <v>804</v>
      </c>
      <c r="F6" s="125"/>
      <c r="G6" s="125"/>
      <c r="H6" s="125"/>
      <c r="I6" s="125"/>
      <c r="J6" s="125"/>
    </row>
    <row r="7" spans="1:10" ht="18.75">
      <c r="B7" s="5"/>
      <c r="C7" s="125"/>
      <c r="D7" s="125"/>
      <c r="E7" s="5" t="s">
        <v>823</v>
      </c>
      <c r="F7" s="125"/>
      <c r="G7" s="125"/>
      <c r="H7" s="125"/>
      <c r="I7" s="125"/>
      <c r="J7" s="125"/>
    </row>
    <row r="8" spans="1:10" ht="18.75">
      <c r="B8" s="5"/>
      <c r="C8" s="125"/>
      <c r="D8" s="125"/>
      <c r="E8" s="5" t="s">
        <v>882</v>
      </c>
      <c r="F8" s="125"/>
      <c r="G8" s="125"/>
      <c r="H8" s="125"/>
      <c r="I8" s="125"/>
      <c r="J8" s="125"/>
    </row>
    <row r="10" spans="1:10" ht="18.75">
      <c r="A10" s="628" t="s">
        <v>18</v>
      </c>
      <c r="B10" s="628"/>
      <c r="C10" s="628"/>
      <c r="D10" s="628"/>
      <c r="E10" s="628"/>
      <c r="F10" s="628"/>
      <c r="G10" s="628"/>
    </row>
    <row r="11" spans="1:10" ht="18.75">
      <c r="A11" s="629" t="s">
        <v>549</v>
      </c>
      <c r="B11" s="629"/>
      <c r="C11" s="629"/>
      <c r="D11" s="629"/>
      <c r="E11" s="629"/>
      <c r="F11" s="629"/>
      <c r="G11" s="629"/>
    </row>
    <row r="12" spans="1:10" ht="18.75" customHeight="1">
      <c r="A12" s="629" t="s">
        <v>19</v>
      </c>
      <c r="B12" s="629"/>
      <c r="C12" s="629"/>
      <c r="D12" s="629"/>
      <c r="E12" s="629"/>
      <c r="F12" s="629"/>
      <c r="G12" s="629"/>
    </row>
    <row r="13" spans="1:10" ht="18.75" customHeight="1">
      <c r="A13" s="629" t="s">
        <v>738</v>
      </c>
      <c r="B13" s="629"/>
      <c r="C13" s="629"/>
      <c r="D13" s="629"/>
      <c r="E13" s="629"/>
      <c r="F13" s="629"/>
      <c r="G13" s="629"/>
    </row>
    <row r="14" spans="1:10" ht="19.5" thickBot="1">
      <c r="A14" s="110"/>
      <c r="B14" s="128"/>
      <c r="C14" s="129" t="s">
        <v>186</v>
      </c>
      <c r="D14" s="130"/>
      <c r="E14" s="130"/>
      <c r="F14" s="130"/>
      <c r="G14" s="131"/>
      <c r="H14" s="131" t="s">
        <v>123</v>
      </c>
    </row>
    <row r="15" spans="1:10" ht="51" customHeight="1">
      <c r="A15" s="583" t="s">
        <v>125</v>
      </c>
      <c r="B15" s="584"/>
      <c r="C15" s="584" t="s">
        <v>20</v>
      </c>
      <c r="D15" s="584" t="s">
        <v>21</v>
      </c>
      <c r="E15" s="584" t="s">
        <v>22</v>
      </c>
      <c r="F15" s="584" t="s">
        <v>23</v>
      </c>
      <c r="G15" s="585" t="s">
        <v>892</v>
      </c>
      <c r="H15" s="586" t="s">
        <v>893</v>
      </c>
    </row>
    <row r="16" spans="1:10" ht="33">
      <c r="A16" s="587" t="s">
        <v>5</v>
      </c>
      <c r="B16" s="578" t="s">
        <v>4</v>
      </c>
      <c r="C16" s="579"/>
      <c r="D16" s="579"/>
      <c r="E16" s="579"/>
      <c r="F16" s="579"/>
      <c r="G16" s="580"/>
      <c r="H16" s="588"/>
    </row>
    <row r="17" spans="1:18" ht="16.5">
      <c r="A17" s="249" t="s">
        <v>24</v>
      </c>
      <c r="B17" s="228" t="s">
        <v>4</v>
      </c>
      <c r="C17" s="229" t="s">
        <v>25</v>
      </c>
      <c r="D17" s="229"/>
      <c r="E17" s="229"/>
      <c r="F17" s="229"/>
      <c r="G17" s="230">
        <f>G18+G23+G28+G41+G36</f>
        <v>5719249</v>
      </c>
      <c r="H17" s="250">
        <f>H18+H23+H28+H41+H36</f>
        <v>5769365</v>
      </c>
    </row>
    <row r="18" spans="1:18" ht="49.5">
      <c r="A18" s="251" t="s">
        <v>26</v>
      </c>
      <c r="B18" s="231" t="s">
        <v>4</v>
      </c>
      <c r="C18" s="231" t="s">
        <v>25</v>
      </c>
      <c r="D18" s="232" t="s">
        <v>27</v>
      </c>
      <c r="E18" s="232"/>
      <c r="F18" s="232"/>
      <c r="G18" s="233">
        <f t="shared" ref="G18:H21" si="0">G19</f>
        <v>1126976</v>
      </c>
      <c r="H18" s="252">
        <f t="shared" si="0"/>
        <v>1126976</v>
      </c>
    </row>
    <row r="19" spans="1:18" ht="49.5">
      <c r="A19" s="202" t="s">
        <v>28</v>
      </c>
      <c r="B19" s="234" t="s">
        <v>4</v>
      </c>
      <c r="C19" s="234" t="s">
        <v>25</v>
      </c>
      <c r="D19" s="234" t="s">
        <v>27</v>
      </c>
      <c r="E19" s="235" t="s">
        <v>279</v>
      </c>
      <c r="F19" s="236"/>
      <c r="G19" s="237">
        <f t="shared" si="0"/>
        <v>1126976</v>
      </c>
      <c r="H19" s="253">
        <f t="shared" si="0"/>
        <v>1126976</v>
      </c>
    </row>
    <row r="20" spans="1:18" ht="16.5">
      <c r="A20" s="202" t="s">
        <v>29</v>
      </c>
      <c r="B20" s="234" t="s">
        <v>4</v>
      </c>
      <c r="C20" s="234" t="s">
        <v>25</v>
      </c>
      <c r="D20" s="236" t="s">
        <v>27</v>
      </c>
      <c r="E20" s="235" t="s">
        <v>280</v>
      </c>
      <c r="F20" s="236"/>
      <c r="G20" s="237">
        <f t="shared" si="0"/>
        <v>1126976</v>
      </c>
      <c r="H20" s="253">
        <f t="shared" si="0"/>
        <v>1126976</v>
      </c>
    </row>
    <row r="21" spans="1:18" ht="16.5">
      <c r="A21" s="202" t="s">
        <v>30</v>
      </c>
      <c r="B21" s="234" t="s">
        <v>4</v>
      </c>
      <c r="C21" s="234" t="s">
        <v>25</v>
      </c>
      <c r="D21" s="234" t="s">
        <v>27</v>
      </c>
      <c r="E21" s="235" t="s">
        <v>281</v>
      </c>
      <c r="F21" s="236"/>
      <c r="G21" s="237">
        <f t="shared" si="0"/>
        <v>1126976</v>
      </c>
      <c r="H21" s="253">
        <f t="shared" si="0"/>
        <v>1126976</v>
      </c>
    </row>
    <row r="22" spans="1:18" ht="33">
      <c r="A22" s="202" t="s">
        <v>31</v>
      </c>
      <c r="B22" s="234" t="s">
        <v>4</v>
      </c>
      <c r="C22" s="234" t="s">
        <v>25</v>
      </c>
      <c r="D22" s="234" t="s">
        <v>27</v>
      </c>
      <c r="E22" s="235" t="s">
        <v>281</v>
      </c>
      <c r="F22" s="236" t="s">
        <v>32</v>
      </c>
      <c r="G22" s="237">
        <v>1126976</v>
      </c>
      <c r="H22" s="253">
        <v>1126976</v>
      </c>
    </row>
    <row r="23" spans="1:18" ht="68.25" customHeight="1">
      <c r="A23" s="251" t="s">
        <v>33</v>
      </c>
      <c r="B23" s="231" t="s">
        <v>4</v>
      </c>
      <c r="C23" s="231" t="s">
        <v>25</v>
      </c>
      <c r="D23" s="232" t="s">
        <v>34</v>
      </c>
      <c r="E23" s="232"/>
      <c r="F23" s="232"/>
      <c r="G23" s="233">
        <f t="shared" ref="G23:H26" si="1">G24</f>
        <v>427835</v>
      </c>
      <c r="H23" s="252">
        <f t="shared" si="1"/>
        <v>427835</v>
      </c>
      <c r="R23" s="462"/>
    </row>
    <row r="24" spans="1:18" ht="49.5">
      <c r="A24" s="202" t="s">
        <v>28</v>
      </c>
      <c r="B24" s="234" t="s">
        <v>4</v>
      </c>
      <c r="C24" s="234" t="s">
        <v>25</v>
      </c>
      <c r="D24" s="236" t="s">
        <v>34</v>
      </c>
      <c r="E24" s="235" t="s">
        <v>279</v>
      </c>
      <c r="F24" s="236"/>
      <c r="G24" s="237">
        <f t="shared" si="1"/>
        <v>427835</v>
      </c>
      <c r="H24" s="253">
        <f t="shared" si="1"/>
        <v>427835</v>
      </c>
    </row>
    <row r="25" spans="1:18" ht="33.75" customHeight="1">
      <c r="A25" s="202" t="s">
        <v>35</v>
      </c>
      <c r="B25" s="234" t="s">
        <v>4</v>
      </c>
      <c r="C25" s="234" t="s">
        <v>25</v>
      </c>
      <c r="D25" s="236" t="s">
        <v>34</v>
      </c>
      <c r="E25" s="235" t="s">
        <v>282</v>
      </c>
      <c r="F25" s="236"/>
      <c r="G25" s="237">
        <f t="shared" si="1"/>
        <v>427835</v>
      </c>
      <c r="H25" s="253">
        <f t="shared" si="1"/>
        <v>427835</v>
      </c>
    </row>
    <row r="26" spans="1:18" ht="36" customHeight="1">
      <c r="A26" s="202" t="s">
        <v>36</v>
      </c>
      <c r="B26" s="234" t="s">
        <v>4</v>
      </c>
      <c r="C26" s="234" t="s">
        <v>25</v>
      </c>
      <c r="D26" s="236" t="s">
        <v>34</v>
      </c>
      <c r="E26" s="235" t="s">
        <v>283</v>
      </c>
      <c r="F26" s="236"/>
      <c r="G26" s="237">
        <f t="shared" si="1"/>
        <v>427835</v>
      </c>
      <c r="H26" s="253">
        <f t="shared" si="1"/>
        <v>427835</v>
      </c>
    </row>
    <row r="27" spans="1:18" ht="33">
      <c r="A27" s="202" t="s">
        <v>31</v>
      </c>
      <c r="B27" s="234" t="s">
        <v>4</v>
      </c>
      <c r="C27" s="234" t="s">
        <v>25</v>
      </c>
      <c r="D27" s="236" t="s">
        <v>34</v>
      </c>
      <c r="E27" s="235" t="s">
        <v>283</v>
      </c>
      <c r="F27" s="236" t="s">
        <v>32</v>
      </c>
      <c r="G27" s="237">
        <v>427835</v>
      </c>
      <c r="H27" s="253">
        <v>427835</v>
      </c>
    </row>
    <row r="28" spans="1:18" ht="66">
      <c r="A28" s="251" t="s">
        <v>37</v>
      </c>
      <c r="B28" s="231" t="s">
        <v>4</v>
      </c>
      <c r="C28" s="231" t="s">
        <v>25</v>
      </c>
      <c r="D28" s="231" t="s">
        <v>38</v>
      </c>
      <c r="E28" s="231"/>
      <c r="F28" s="231"/>
      <c r="G28" s="233">
        <f t="shared" ref="G28:H30" si="2">G29</f>
        <v>3923738</v>
      </c>
      <c r="H28" s="252">
        <f t="shared" si="2"/>
        <v>3971554</v>
      </c>
    </row>
    <row r="29" spans="1:18" ht="49.5">
      <c r="A29" s="202" t="s">
        <v>28</v>
      </c>
      <c r="B29" s="234" t="s">
        <v>4</v>
      </c>
      <c r="C29" s="234" t="s">
        <v>25</v>
      </c>
      <c r="D29" s="236" t="s">
        <v>38</v>
      </c>
      <c r="E29" s="235" t="s">
        <v>279</v>
      </c>
      <c r="F29" s="236"/>
      <c r="G29" s="237">
        <f t="shared" si="2"/>
        <v>3923738</v>
      </c>
      <c r="H29" s="253">
        <f t="shared" si="2"/>
        <v>3971554</v>
      </c>
    </row>
    <row r="30" spans="1:18" ht="24" customHeight="1">
      <c r="A30" s="202" t="s">
        <v>39</v>
      </c>
      <c r="B30" s="234" t="s">
        <v>4</v>
      </c>
      <c r="C30" s="234" t="s">
        <v>25</v>
      </c>
      <c r="D30" s="236" t="s">
        <v>38</v>
      </c>
      <c r="E30" s="235" t="s">
        <v>284</v>
      </c>
      <c r="F30" s="236"/>
      <c r="G30" s="237">
        <f t="shared" si="2"/>
        <v>3923738</v>
      </c>
      <c r="H30" s="253">
        <f t="shared" si="2"/>
        <v>3971554</v>
      </c>
    </row>
    <row r="31" spans="1:18" ht="16.5">
      <c r="A31" s="202" t="s">
        <v>40</v>
      </c>
      <c r="B31" s="234" t="s">
        <v>4</v>
      </c>
      <c r="C31" s="234" t="s">
        <v>25</v>
      </c>
      <c r="D31" s="236" t="s">
        <v>38</v>
      </c>
      <c r="E31" s="235" t="s">
        <v>285</v>
      </c>
      <c r="F31" s="236"/>
      <c r="G31" s="237">
        <f>G32+G33+G34+G35</f>
        <v>3923738</v>
      </c>
      <c r="H31" s="253">
        <f>H32+H33+H34+H35</f>
        <v>3971554</v>
      </c>
    </row>
    <row r="32" spans="1:18" ht="33">
      <c r="A32" s="202" t="s">
        <v>31</v>
      </c>
      <c r="B32" s="234" t="s">
        <v>4</v>
      </c>
      <c r="C32" s="234" t="s">
        <v>25</v>
      </c>
      <c r="D32" s="236" t="s">
        <v>38</v>
      </c>
      <c r="E32" s="235" t="s">
        <v>285</v>
      </c>
      <c r="F32" s="236" t="s">
        <v>32</v>
      </c>
      <c r="G32" s="237">
        <v>2677418</v>
      </c>
      <c r="H32" s="253">
        <v>2679418</v>
      </c>
    </row>
    <row r="33" spans="1:10" ht="33">
      <c r="A33" s="254" t="s">
        <v>41</v>
      </c>
      <c r="B33" s="234" t="s">
        <v>4</v>
      </c>
      <c r="C33" s="234" t="s">
        <v>25</v>
      </c>
      <c r="D33" s="236" t="s">
        <v>38</v>
      </c>
      <c r="E33" s="235" t="s">
        <v>285</v>
      </c>
      <c r="F33" s="236" t="s">
        <v>42</v>
      </c>
      <c r="G33" s="237">
        <v>1168320</v>
      </c>
      <c r="H33" s="253">
        <v>1213136</v>
      </c>
    </row>
    <row r="34" spans="1:10" ht="16.5">
      <c r="A34" s="255" t="s">
        <v>43</v>
      </c>
      <c r="B34" s="234" t="s">
        <v>4</v>
      </c>
      <c r="C34" s="234" t="s">
        <v>25</v>
      </c>
      <c r="D34" s="236" t="s">
        <v>38</v>
      </c>
      <c r="E34" s="235" t="s">
        <v>285</v>
      </c>
      <c r="F34" s="236" t="s">
        <v>44</v>
      </c>
      <c r="G34" s="237">
        <v>68000</v>
      </c>
      <c r="H34" s="253">
        <v>69000</v>
      </c>
    </row>
    <row r="35" spans="1:10" ht="16.5">
      <c r="A35" s="255" t="s">
        <v>709</v>
      </c>
      <c r="B35" s="234" t="s">
        <v>4</v>
      </c>
      <c r="C35" s="234" t="s">
        <v>25</v>
      </c>
      <c r="D35" s="236" t="s">
        <v>38</v>
      </c>
      <c r="E35" s="235" t="s">
        <v>285</v>
      </c>
      <c r="F35" s="236" t="s">
        <v>710</v>
      </c>
      <c r="G35" s="237">
        <v>10000</v>
      </c>
      <c r="H35" s="253">
        <v>10000</v>
      </c>
    </row>
    <row r="36" spans="1:10" ht="16.5">
      <c r="A36" s="198" t="s">
        <v>286</v>
      </c>
      <c r="B36" s="238" t="s">
        <v>4</v>
      </c>
      <c r="C36" s="238" t="s">
        <v>25</v>
      </c>
      <c r="D36" s="238" t="s">
        <v>95</v>
      </c>
      <c r="E36" s="238"/>
      <c r="F36" s="238"/>
      <c r="G36" s="233">
        <f t="shared" ref="G36:H39" si="3">G37</f>
        <v>25000</v>
      </c>
      <c r="H36" s="252">
        <f t="shared" si="3"/>
        <v>25000</v>
      </c>
    </row>
    <row r="37" spans="1:10" ht="49.5">
      <c r="A37" s="256" t="s">
        <v>28</v>
      </c>
      <c r="B37" s="216" t="s">
        <v>4</v>
      </c>
      <c r="C37" s="235" t="s">
        <v>25</v>
      </c>
      <c r="D37" s="235" t="s">
        <v>95</v>
      </c>
      <c r="E37" s="236" t="s">
        <v>279</v>
      </c>
      <c r="F37" s="239"/>
      <c r="G37" s="237">
        <f t="shared" si="3"/>
        <v>25000</v>
      </c>
      <c r="H37" s="253">
        <f t="shared" si="3"/>
        <v>25000</v>
      </c>
    </row>
    <row r="38" spans="1:10" ht="16.5">
      <c r="A38" s="202" t="s">
        <v>45</v>
      </c>
      <c r="B38" s="216" t="s">
        <v>4</v>
      </c>
      <c r="C38" s="235" t="s">
        <v>25</v>
      </c>
      <c r="D38" s="235" t="s">
        <v>95</v>
      </c>
      <c r="E38" s="236" t="s">
        <v>287</v>
      </c>
      <c r="F38" s="239"/>
      <c r="G38" s="237">
        <f t="shared" si="3"/>
        <v>25000</v>
      </c>
      <c r="H38" s="253">
        <f t="shared" si="3"/>
        <v>25000</v>
      </c>
    </row>
    <row r="39" spans="1:10" ht="49.5">
      <c r="A39" s="202" t="s">
        <v>56</v>
      </c>
      <c r="B39" s="216" t="s">
        <v>4</v>
      </c>
      <c r="C39" s="235" t="s">
        <v>25</v>
      </c>
      <c r="D39" s="235" t="s">
        <v>95</v>
      </c>
      <c r="E39" s="236" t="s">
        <v>288</v>
      </c>
      <c r="F39" s="239"/>
      <c r="G39" s="237">
        <f t="shared" si="3"/>
        <v>25000</v>
      </c>
      <c r="H39" s="253">
        <f t="shared" si="3"/>
        <v>25000</v>
      </c>
      <c r="J39" s="141"/>
    </row>
    <row r="40" spans="1:10" ht="16.5">
      <c r="A40" s="202" t="s">
        <v>57</v>
      </c>
      <c r="B40" s="216" t="s">
        <v>4</v>
      </c>
      <c r="C40" s="235" t="s">
        <v>25</v>
      </c>
      <c r="D40" s="235" t="s">
        <v>95</v>
      </c>
      <c r="E40" s="236" t="s">
        <v>288</v>
      </c>
      <c r="F40" s="239" t="s">
        <v>58</v>
      </c>
      <c r="G40" s="237">
        <v>25000</v>
      </c>
      <c r="H40" s="253">
        <v>25000</v>
      </c>
    </row>
    <row r="41" spans="1:10" ht="16.5">
      <c r="A41" s="251" t="s">
        <v>45</v>
      </c>
      <c r="B41" s="231" t="s">
        <v>4</v>
      </c>
      <c r="C41" s="231" t="s">
        <v>25</v>
      </c>
      <c r="D41" s="231" t="s">
        <v>46</v>
      </c>
      <c r="E41" s="232"/>
      <c r="F41" s="232"/>
      <c r="G41" s="233">
        <f>G42+G49</f>
        <v>215700</v>
      </c>
      <c r="H41" s="252">
        <f>H42+H49</f>
        <v>218000</v>
      </c>
    </row>
    <row r="42" spans="1:10" ht="49.5">
      <c r="A42" s="202" t="s">
        <v>28</v>
      </c>
      <c r="B42" s="234" t="s">
        <v>4</v>
      </c>
      <c r="C42" s="234" t="s">
        <v>25</v>
      </c>
      <c r="D42" s="236" t="s">
        <v>46</v>
      </c>
      <c r="E42" s="236" t="s">
        <v>289</v>
      </c>
      <c r="F42" s="236"/>
      <c r="G42" s="237">
        <f>G43</f>
        <v>197700</v>
      </c>
      <c r="H42" s="253">
        <f>H43</f>
        <v>198000</v>
      </c>
    </row>
    <row r="43" spans="1:10" ht="16.5">
      <c r="A43" s="202" t="s">
        <v>45</v>
      </c>
      <c r="B43" s="234" t="s">
        <v>4</v>
      </c>
      <c r="C43" s="236" t="s">
        <v>25</v>
      </c>
      <c r="D43" s="236" t="s">
        <v>46</v>
      </c>
      <c r="E43" s="236" t="s">
        <v>287</v>
      </c>
      <c r="F43" s="236"/>
      <c r="G43" s="237">
        <f>G44+G47</f>
        <v>197700</v>
      </c>
      <c r="H43" s="253">
        <f>H44+H47</f>
        <v>198000</v>
      </c>
    </row>
    <row r="44" spans="1:10" ht="16.5">
      <c r="A44" s="202" t="s">
        <v>47</v>
      </c>
      <c r="B44" s="234" t="s">
        <v>4</v>
      </c>
      <c r="C44" s="236" t="s">
        <v>25</v>
      </c>
      <c r="D44" s="236" t="s">
        <v>46</v>
      </c>
      <c r="E44" s="236" t="s">
        <v>290</v>
      </c>
      <c r="F44" s="236"/>
      <c r="G44" s="237">
        <f>+G46+G45</f>
        <v>197700</v>
      </c>
      <c r="H44" s="253">
        <f>+H46+H45</f>
        <v>198000</v>
      </c>
    </row>
    <row r="45" spans="1:10" ht="16.5">
      <c r="A45" s="255" t="s">
        <v>709</v>
      </c>
      <c r="B45" s="234" t="s">
        <v>4</v>
      </c>
      <c r="C45" s="236" t="s">
        <v>25</v>
      </c>
      <c r="D45" s="236" t="s">
        <v>46</v>
      </c>
      <c r="E45" s="236" t="s">
        <v>290</v>
      </c>
      <c r="F45" s="236" t="s">
        <v>710</v>
      </c>
      <c r="G45" s="237">
        <v>6000</v>
      </c>
      <c r="H45" s="253">
        <v>6000</v>
      </c>
    </row>
    <row r="46" spans="1:10" ht="16.5">
      <c r="A46" s="254" t="s">
        <v>43</v>
      </c>
      <c r="B46" s="234" t="s">
        <v>4</v>
      </c>
      <c r="C46" s="236" t="s">
        <v>25</v>
      </c>
      <c r="D46" s="236" t="s">
        <v>46</v>
      </c>
      <c r="E46" s="236" t="s">
        <v>290</v>
      </c>
      <c r="F46" s="236" t="s">
        <v>44</v>
      </c>
      <c r="G46" s="237">
        <v>191700</v>
      </c>
      <c r="H46" s="253">
        <v>192000</v>
      </c>
    </row>
    <row r="47" spans="1:10" ht="16.5">
      <c r="A47" s="254" t="s">
        <v>787</v>
      </c>
      <c r="B47" s="234" t="s">
        <v>4</v>
      </c>
      <c r="C47" s="236" t="s">
        <v>25</v>
      </c>
      <c r="D47" s="236" t="s">
        <v>46</v>
      </c>
      <c r="E47" s="236" t="s">
        <v>788</v>
      </c>
      <c r="F47" s="236"/>
      <c r="G47" s="237">
        <f>G48</f>
        <v>0</v>
      </c>
      <c r="H47" s="253">
        <f>H48</f>
        <v>0</v>
      </c>
    </row>
    <row r="48" spans="1:10" ht="33">
      <c r="A48" s="254" t="s">
        <v>41</v>
      </c>
      <c r="B48" s="234" t="s">
        <v>4</v>
      </c>
      <c r="C48" s="236" t="s">
        <v>25</v>
      </c>
      <c r="D48" s="236" t="s">
        <v>46</v>
      </c>
      <c r="E48" s="236" t="s">
        <v>788</v>
      </c>
      <c r="F48" s="236" t="s">
        <v>42</v>
      </c>
      <c r="G48" s="237">
        <v>0</v>
      </c>
      <c r="H48" s="253">
        <v>0</v>
      </c>
    </row>
    <row r="49" spans="1:8" ht="49.5">
      <c r="A49" s="257" t="s">
        <v>681</v>
      </c>
      <c r="B49" s="234" t="s">
        <v>4</v>
      </c>
      <c r="C49" s="236" t="s">
        <v>25</v>
      </c>
      <c r="D49" s="236" t="s">
        <v>46</v>
      </c>
      <c r="E49" s="236" t="s">
        <v>322</v>
      </c>
      <c r="F49" s="236"/>
      <c r="G49" s="237">
        <f t="shared" ref="G49:H51" si="4">G50</f>
        <v>18000</v>
      </c>
      <c r="H49" s="253">
        <f t="shared" si="4"/>
        <v>20000</v>
      </c>
    </row>
    <row r="50" spans="1:8" ht="16.5">
      <c r="A50" s="564" t="s">
        <v>546</v>
      </c>
      <c r="B50" s="234" t="s">
        <v>4</v>
      </c>
      <c r="C50" s="236" t="s">
        <v>25</v>
      </c>
      <c r="D50" s="236" t="s">
        <v>46</v>
      </c>
      <c r="E50" s="236" t="s">
        <v>319</v>
      </c>
      <c r="F50" s="236"/>
      <c r="G50" s="237">
        <f t="shared" si="4"/>
        <v>18000</v>
      </c>
      <c r="H50" s="253">
        <f t="shared" si="4"/>
        <v>20000</v>
      </c>
    </row>
    <row r="51" spans="1:8" ht="16.5">
      <c r="A51" s="564" t="s">
        <v>547</v>
      </c>
      <c r="B51" s="234" t="s">
        <v>4</v>
      </c>
      <c r="C51" s="236" t="s">
        <v>25</v>
      </c>
      <c r="D51" s="236" t="s">
        <v>46</v>
      </c>
      <c r="E51" s="236" t="s">
        <v>740</v>
      </c>
      <c r="F51" s="236"/>
      <c r="G51" s="237">
        <f t="shared" si="4"/>
        <v>18000</v>
      </c>
      <c r="H51" s="253">
        <f t="shared" si="4"/>
        <v>20000</v>
      </c>
    </row>
    <row r="52" spans="1:8" ht="33">
      <c r="A52" s="254" t="s">
        <v>41</v>
      </c>
      <c r="B52" s="234" t="s">
        <v>4</v>
      </c>
      <c r="C52" s="236" t="s">
        <v>25</v>
      </c>
      <c r="D52" s="236" t="s">
        <v>46</v>
      </c>
      <c r="E52" s="236" t="s">
        <v>740</v>
      </c>
      <c r="F52" s="236" t="s">
        <v>42</v>
      </c>
      <c r="G52" s="237">
        <v>18000</v>
      </c>
      <c r="H52" s="253">
        <v>20000</v>
      </c>
    </row>
    <row r="53" spans="1:8" ht="16.5">
      <c r="A53" s="258" t="s">
        <v>48</v>
      </c>
      <c r="B53" s="232" t="s">
        <v>4</v>
      </c>
      <c r="C53" s="232" t="s">
        <v>27</v>
      </c>
      <c r="D53" s="232"/>
      <c r="E53" s="232"/>
      <c r="F53" s="232"/>
      <c r="G53" s="240">
        <f>G54</f>
        <v>310200</v>
      </c>
      <c r="H53" s="259">
        <f>H54</f>
        <v>310200</v>
      </c>
    </row>
    <row r="54" spans="1:8" ht="16.5">
      <c r="A54" s="258" t="s">
        <v>49</v>
      </c>
      <c r="B54" s="236" t="s">
        <v>4</v>
      </c>
      <c r="C54" s="232" t="s">
        <v>27</v>
      </c>
      <c r="D54" s="232" t="s">
        <v>34</v>
      </c>
      <c r="E54" s="232"/>
      <c r="F54" s="232"/>
      <c r="G54" s="241">
        <f>G55</f>
        <v>310200</v>
      </c>
      <c r="H54" s="260">
        <f>H55</f>
        <v>310200</v>
      </c>
    </row>
    <row r="55" spans="1:8" ht="49.5">
      <c r="A55" s="256" t="s">
        <v>28</v>
      </c>
      <c r="B55" s="236" t="s">
        <v>4</v>
      </c>
      <c r="C55" s="236" t="s">
        <v>27</v>
      </c>
      <c r="D55" s="236" t="s">
        <v>34</v>
      </c>
      <c r="E55" s="236" t="s">
        <v>279</v>
      </c>
      <c r="F55" s="236"/>
      <c r="G55" s="237">
        <f>G57</f>
        <v>310200</v>
      </c>
      <c r="H55" s="253">
        <f>H57</f>
        <v>310200</v>
      </c>
    </row>
    <row r="56" spans="1:8" ht="16.5">
      <c r="A56" s="202" t="s">
        <v>45</v>
      </c>
      <c r="B56" s="236" t="s">
        <v>4</v>
      </c>
      <c r="C56" s="236" t="s">
        <v>27</v>
      </c>
      <c r="D56" s="236" t="s">
        <v>34</v>
      </c>
      <c r="E56" s="236" t="s">
        <v>287</v>
      </c>
      <c r="F56" s="236"/>
      <c r="G56" s="237">
        <f>G57</f>
        <v>310200</v>
      </c>
      <c r="H56" s="253">
        <f>H57</f>
        <v>310200</v>
      </c>
    </row>
    <row r="57" spans="1:8" ht="33">
      <c r="A57" s="256" t="s">
        <v>50</v>
      </c>
      <c r="B57" s="236" t="s">
        <v>4</v>
      </c>
      <c r="C57" s="236" t="s">
        <v>27</v>
      </c>
      <c r="D57" s="236" t="s">
        <v>34</v>
      </c>
      <c r="E57" s="236" t="s">
        <v>870</v>
      </c>
      <c r="F57" s="232"/>
      <c r="G57" s="241">
        <f>G58+G59</f>
        <v>310200</v>
      </c>
      <c r="H57" s="260">
        <f>H58+H59</f>
        <v>310200</v>
      </c>
    </row>
    <row r="58" spans="1:8" ht="33">
      <c r="A58" s="202" t="s">
        <v>31</v>
      </c>
      <c r="B58" s="236" t="s">
        <v>4</v>
      </c>
      <c r="C58" s="236" t="s">
        <v>27</v>
      </c>
      <c r="D58" s="236" t="s">
        <v>34</v>
      </c>
      <c r="E58" s="236" t="s">
        <v>870</v>
      </c>
      <c r="F58" s="236" t="s">
        <v>32</v>
      </c>
      <c r="G58" s="237">
        <v>281981.95</v>
      </c>
      <c r="H58" s="253">
        <v>281981.95</v>
      </c>
    </row>
    <row r="59" spans="1:8" ht="33">
      <c r="A59" s="254" t="s">
        <v>41</v>
      </c>
      <c r="B59" s="236" t="s">
        <v>4</v>
      </c>
      <c r="C59" s="236" t="s">
        <v>27</v>
      </c>
      <c r="D59" s="236" t="s">
        <v>34</v>
      </c>
      <c r="E59" s="236" t="s">
        <v>870</v>
      </c>
      <c r="F59" s="236" t="s">
        <v>42</v>
      </c>
      <c r="G59" s="237">
        <v>28218.05</v>
      </c>
      <c r="H59" s="253">
        <v>28218.05</v>
      </c>
    </row>
    <row r="60" spans="1:8" ht="33">
      <c r="A60" s="249" t="s">
        <v>51</v>
      </c>
      <c r="B60" s="228" t="s">
        <v>4</v>
      </c>
      <c r="C60" s="229" t="s">
        <v>34</v>
      </c>
      <c r="D60" s="229"/>
      <c r="E60" s="229"/>
      <c r="F60" s="229"/>
      <c r="G60" s="230">
        <f>G61+G76</f>
        <v>57000</v>
      </c>
      <c r="H60" s="250">
        <f>H61+H76</f>
        <v>67500</v>
      </c>
    </row>
    <row r="61" spans="1:8" ht="16.5">
      <c r="A61" s="251" t="s">
        <v>52</v>
      </c>
      <c r="B61" s="231" t="s">
        <v>4</v>
      </c>
      <c r="C61" s="231" t="s">
        <v>34</v>
      </c>
      <c r="D61" s="231" t="s">
        <v>27</v>
      </c>
      <c r="E61" s="232"/>
      <c r="F61" s="232"/>
      <c r="G61" s="233">
        <f>G62+G72</f>
        <v>16000</v>
      </c>
      <c r="H61" s="252">
        <f>H62+H72+H67</f>
        <v>13000</v>
      </c>
    </row>
    <row r="62" spans="1:8" ht="52.5" customHeight="1">
      <c r="A62" s="202" t="s">
        <v>752</v>
      </c>
      <c r="B62" s="234" t="s">
        <v>4</v>
      </c>
      <c r="C62" s="234" t="s">
        <v>34</v>
      </c>
      <c r="D62" s="236" t="s">
        <v>27</v>
      </c>
      <c r="E62" s="236" t="s">
        <v>307</v>
      </c>
      <c r="F62" s="236"/>
      <c r="G62" s="237">
        <f>G63</f>
        <v>14000</v>
      </c>
      <c r="H62" s="253">
        <f>H63</f>
        <v>0</v>
      </c>
    </row>
    <row r="63" spans="1:8" ht="16.5">
      <c r="A63" s="202" t="s">
        <v>293</v>
      </c>
      <c r="B63" s="234" t="s">
        <v>4</v>
      </c>
      <c r="C63" s="234" t="s">
        <v>34</v>
      </c>
      <c r="D63" s="234" t="s">
        <v>27</v>
      </c>
      <c r="E63" s="236" t="s">
        <v>643</v>
      </c>
      <c r="F63" s="236"/>
      <c r="G63" s="237">
        <f>G64</f>
        <v>14000</v>
      </c>
      <c r="H63" s="253">
        <f>H64</f>
        <v>0</v>
      </c>
    </row>
    <row r="64" spans="1:8" ht="33">
      <c r="A64" s="261" t="s">
        <v>53</v>
      </c>
      <c r="B64" s="234" t="s">
        <v>4</v>
      </c>
      <c r="C64" s="234" t="s">
        <v>34</v>
      </c>
      <c r="D64" s="234" t="s">
        <v>27</v>
      </c>
      <c r="E64" s="236" t="s">
        <v>714</v>
      </c>
      <c r="F64" s="236"/>
      <c r="G64" s="237">
        <f>G66+G65</f>
        <v>14000</v>
      </c>
      <c r="H64" s="253">
        <f>H66+H65</f>
        <v>0</v>
      </c>
    </row>
    <row r="65" spans="1:8" ht="33">
      <c r="A65" s="202" t="s">
        <v>31</v>
      </c>
      <c r="B65" s="234" t="s">
        <v>4</v>
      </c>
      <c r="C65" s="234" t="s">
        <v>34</v>
      </c>
      <c r="D65" s="234" t="s">
        <v>27</v>
      </c>
      <c r="E65" s="236" t="s">
        <v>714</v>
      </c>
      <c r="F65" s="236" t="s">
        <v>32</v>
      </c>
      <c r="G65" s="237">
        <v>7000</v>
      </c>
      <c r="H65" s="253">
        <v>0</v>
      </c>
    </row>
    <row r="66" spans="1:8" ht="33">
      <c r="A66" s="254" t="s">
        <v>41</v>
      </c>
      <c r="B66" s="234" t="s">
        <v>4</v>
      </c>
      <c r="C66" s="234" t="s">
        <v>34</v>
      </c>
      <c r="D66" s="234" t="s">
        <v>27</v>
      </c>
      <c r="E66" s="236" t="s">
        <v>714</v>
      </c>
      <c r="F66" s="236" t="s">
        <v>42</v>
      </c>
      <c r="G66" s="237">
        <v>7000</v>
      </c>
      <c r="H66" s="253">
        <v>0</v>
      </c>
    </row>
    <row r="67" spans="1:8" ht="53.25" customHeight="1">
      <c r="A67" s="202" t="s">
        <v>28</v>
      </c>
      <c r="B67" s="234" t="s">
        <v>4</v>
      </c>
      <c r="C67" s="234" t="s">
        <v>34</v>
      </c>
      <c r="D67" s="236" t="s">
        <v>27</v>
      </c>
      <c r="E67" s="236" t="s">
        <v>279</v>
      </c>
      <c r="F67" s="236"/>
      <c r="G67" s="237">
        <f>G68</f>
        <v>0</v>
      </c>
      <c r="H67" s="253">
        <f>H68</f>
        <v>11000</v>
      </c>
    </row>
    <row r="68" spans="1:8" ht="16.5">
      <c r="A68" s="202" t="s">
        <v>45</v>
      </c>
      <c r="B68" s="234" t="s">
        <v>4</v>
      </c>
      <c r="C68" s="234" t="s">
        <v>34</v>
      </c>
      <c r="D68" s="234" t="s">
        <v>27</v>
      </c>
      <c r="E68" s="236" t="s">
        <v>287</v>
      </c>
      <c r="F68" s="236"/>
      <c r="G68" s="237">
        <f>G69</f>
        <v>0</v>
      </c>
      <c r="H68" s="253">
        <f>H69</f>
        <v>11000</v>
      </c>
    </row>
    <row r="69" spans="1:8" ht="33">
      <c r="A69" s="261" t="s">
        <v>53</v>
      </c>
      <c r="B69" s="234" t="s">
        <v>4</v>
      </c>
      <c r="C69" s="234" t="s">
        <v>34</v>
      </c>
      <c r="D69" s="234" t="s">
        <v>27</v>
      </c>
      <c r="E69" s="236" t="s">
        <v>808</v>
      </c>
      <c r="F69" s="236"/>
      <c r="G69" s="237">
        <f>G71+G70</f>
        <v>0</v>
      </c>
      <c r="H69" s="253">
        <f>H71+H70</f>
        <v>11000</v>
      </c>
    </row>
    <row r="70" spans="1:8" ht="33">
      <c r="A70" s="256" t="s">
        <v>31</v>
      </c>
      <c r="B70" s="234" t="s">
        <v>4</v>
      </c>
      <c r="C70" s="234" t="s">
        <v>34</v>
      </c>
      <c r="D70" s="234" t="s">
        <v>27</v>
      </c>
      <c r="E70" s="236" t="s">
        <v>808</v>
      </c>
      <c r="F70" s="236" t="s">
        <v>32</v>
      </c>
      <c r="G70" s="237">
        <v>0</v>
      </c>
      <c r="H70" s="253">
        <v>8000</v>
      </c>
    </row>
    <row r="71" spans="1:8" ht="33">
      <c r="A71" s="261" t="s">
        <v>41</v>
      </c>
      <c r="B71" s="234" t="s">
        <v>4</v>
      </c>
      <c r="C71" s="234" t="s">
        <v>34</v>
      </c>
      <c r="D71" s="234" t="s">
        <v>27</v>
      </c>
      <c r="E71" s="236" t="s">
        <v>808</v>
      </c>
      <c r="F71" s="236" t="s">
        <v>42</v>
      </c>
      <c r="G71" s="237">
        <v>0</v>
      </c>
      <c r="H71" s="253">
        <v>3000</v>
      </c>
    </row>
    <row r="72" spans="1:8" ht="49.5" customHeight="1">
      <c r="A72" s="257" t="s">
        <v>757</v>
      </c>
      <c r="B72" s="234" t="s">
        <v>4</v>
      </c>
      <c r="C72" s="234" t="s">
        <v>34</v>
      </c>
      <c r="D72" s="234" t="s">
        <v>27</v>
      </c>
      <c r="E72" s="236" t="s">
        <v>308</v>
      </c>
      <c r="F72" s="236"/>
      <c r="G72" s="237">
        <f>G74</f>
        <v>2000</v>
      </c>
      <c r="H72" s="253">
        <f>H74</f>
        <v>2000</v>
      </c>
    </row>
    <row r="73" spans="1:8" ht="19.5" customHeight="1">
      <c r="A73" s="257" t="s">
        <v>294</v>
      </c>
      <c r="B73" s="234" t="s">
        <v>4</v>
      </c>
      <c r="C73" s="234" t="s">
        <v>34</v>
      </c>
      <c r="D73" s="234" t="s">
        <v>27</v>
      </c>
      <c r="E73" s="236" t="s">
        <v>310</v>
      </c>
      <c r="F73" s="236"/>
      <c r="G73" s="237">
        <f>G74</f>
        <v>2000</v>
      </c>
      <c r="H73" s="253">
        <f>H74</f>
        <v>2000</v>
      </c>
    </row>
    <row r="74" spans="1:8" ht="35.25" customHeight="1">
      <c r="A74" s="261" t="s">
        <v>53</v>
      </c>
      <c r="B74" s="234" t="s">
        <v>4</v>
      </c>
      <c r="C74" s="234" t="s">
        <v>34</v>
      </c>
      <c r="D74" s="234" t="s">
        <v>27</v>
      </c>
      <c r="E74" s="239" t="s">
        <v>715</v>
      </c>
      <c r="F74" s="236"/>
      <c r="G74" s="237">
        <f>G75</f>
        <v>2000</v>
      </c>
      <c r="H74" s="253">
        <f>H75</f>
        <v>2000</v>
      </c>
    </row>
    <row r="75" spans="1:8" ht="33">
      <c r="A75" s="254" t="s">
        <v>41</v>
      </c>
      <c r="B75" s="234" t="s">
        <v>4</v>
      </c>
      <c r="C75" s="234" t="s">
        <v>34</v>
      </c>
      <c r="D75" s="234" t="s">
        <v>27</v>
      </c>
      <c r="E75" s="239" t="s">
        <v>715</v>
      </c>
      <c r="F75" s="236" t="s">
        <v>42</v>
      </c>
      <c r="G75" s="237">
        <v>2000</v>
      </c>
      <c r="H75" s="253">
        <v>2000</v>
      </c>
    </row>
    <row r="76" spans="1:8" ht="16.5">
      <c r="A76" s="262" t="s">
        <v>59</v>
      </c>
      <c r="B76" s="231" t="s">
        <v>4</v>
      </c>
      <c r="C76" s="232" t="s">
        <v>34</v>
      </c>
      <c r="D76" s="232" t="s">
        <v>60</v>
      </c>
      <c r="E76" s="232"/>
      <c r="F76" s="232"/>
      <c r="G76" s="233">
        <f t="shared" ref="G76:H79" si="5">G77</f>
        <v>41000</v>
      </c>
      <c r="H76" s="252">
        <f t="shared" si="5"/>
        <v>54500</v>
      </c>
    </row>
    <row r="77" spans="1:8" ht="49.5">
      <c r="A77" s="202" t="s">
        <v>755</v>
      </c>
      <c r="B77" s="234" t="s">
        <v>4</v>
      </c>
      <c r="C77" s="236" t="s">
        <v>34</v>
      </c>
      <c r="D77" s="236" t="s">
        <v>60</v>
      </c>
      <c r="E77" s="236" t="s">
        <v>295</v>
      </c>
      <c r="F77" s="236"/>
      <c r="G77" s="237">
        <f t="shared" si="5"/>
        <v>41000</v>
      </c>
      <c r="H77" s="253">
        <f t="shared" si="5"/>
        <v>54500</v>
      </c>
    </row>
    <row r="78" spans="1:8" ht="33">
      <c r="A78" s="202" t="s">
        <v>298</v>
      </c>
      <c r="B78" s="234" t="s">
        <v>4</v>
      </c>
      <c r="C78" s="236" t="s">
        <v>34</v>
      </c>
      <c r="D78" s="236" t="s">
        <v>60</v>
      </c>
      <c r="E78" s="236" t="s">
        <v>296</v>
      </c>
      <c r="F78" s="236"/>
      <c r="G78" s="237">
        <f t="shared" si="5"/>
        <v>41000</v>
      </c>
      <c r="H78" s="253">
        <f t="shared" si="5"/>
        <v>54500</v>
      </c>
    </row>
    <row r="79" spans="1:8" ht="33">
      <c r="A79" s="263" t="s">
        <v>476</v>
      </c>
      <c r="B79" s="234" t="s">
        <v>4</v>
      </c>
      <c r="C79" s="236" t="s">
        <v>34</v>
      </c>
      <c r="D79" s="236" t="s">
        <v>60</v>
      </c>
      <c r="E79" s="236" t="s">
        <v>297</v>
      </c>
      <c r="F79" s="236"/>
      <c r="G79" s="237">
        <f t="shared" si="5"/>
        <v>41000</v>
      </c>
      <c r="H79" s="253">
        <f t="shared" si="5"/>
        <v>54500</v>
      </c>
    </row>
    <row r="80" spans="1:8" ht="33">
      <c r="A80" s="264" t="s">
        <v>41</v>
      </c>
      <c r="B80" s="234" t="s">
        <v>4</v>
      </c>
      <c r="C80" s="236" t="s">
        <v>34</v>
      </c>
      <c r="D80" s="236" t="s">
        <v>60</v>
      </c>
      <c r="E80" s="236" t="s">
        <v>297</v>
      </c>
      <c r="F80" s="236" t="s">
        <v>42</v>
      </c>
      <c r="G80" s="237">
        <v>41000</v>
      </c>
      <c r="H80" s="253">
        <v>54500</v>
      </c>
    </row>
    <row r="81" spans="1:9" ht="16.5">
      <c r="A81" s="249" t="s">
        <v>61</v>
      </c>
      <c r="B81" s="228" t="s">
        <v>4</v>
      </c>
      <c r="C81" s="229" t="s">
        <v>38</v>
      </c>
      <c r="D81" s="232"/>
      <c r="E81" s="232"/>
      <c r="F81" s="232"/>
      <c r="G81" s="233">
        <f>+G82</f>
        <v>1927500</v>
      </c>
      <c r="H81" s="252">
        <f>+H82</f>
        <v>1649459</v>
      </c>
    </row>
    <row r="82" spans="1:9" ht="16.5">
      <c r="A82" s="265" t="s">
        <v>63</v>
      </c>
      <c r="B82" s="231" t="s">
        <v>4</v>
      </c>
      <c r="C82" s="232" t="s">
        <v>38</v>
      </c>
      <c r="D82" s="232" t="s">
        <v>55</v>
      </c>
      <c r="E82" s="232"/>
      <c r="F82" s="232"/>
      <c r="G82" s="233">
        <f t="shared" ref="G82:H85" si="6">G83</f>
        <v>1927500</v>
      </c>
      <c r="H82" s="252">
        <f t="shared" si="6"/>
        <v>1649459</v>
      </c>
    </row>
    <row r="83" spans="1:9" ht="49.5">
      <c r="A83" s="589" t="s">
        <v>789</v>
      </c>
      <c r="B83" s="234" t="s">
        <v>4</v>
      </c>
      <c r="C83" s="236" t="s">
        <v>38</v>
      </c>
      <c r="D83" s="236" t="s">
        <v>55</v>
      </c>
      <c r="E83" s="236" t="s">
        <v>303</v>
      </c>
      <c r="F83" s="236"/>
      <c r="G83" s="237">
        <f t="shared" si="6"/>
        <v>1927500</v>
      </c>
      <c r="H83" s="253">
        <f t="shared" si="6"/>
        <v>1649459</v>
      </c>
    </row>
    <row r="84" spans="1:9" ht="49.5">
      <c r="A84" s="205" t="s">
        <v>306</v>
      </c>
      <c r="B84" s="234" t="s">
        <v>4</v>
      </c>
      <c r="C84" s="236" t="s">
        <v>38</v>
      </c>
      <c r="D84" s="236" t="s">
        <v>55</v>
      </c>
      <c r="E84" s="236" t="s">
        <v>304</v>
      </c>
      <c r="F84" s="236"/>
      <c r="G84" s="237">
        <f t="shared" si="6"/>
        <v>1927500</v>
      </c>
      <c r="H84" s="253">
        <f t="shared" si="6"/>
        <v>1649459</v>
      </c>
    </row>
    <row r="85" spans="1:9" ht="49.5">
      <c r="A85" s="264" t="s">
        <v>64</v>
      </c>
      <c r="B85" s="234" t="s">
        <v>4</v>
      </c>
      <c r="C85" s="236" t="s">
        <v>38</v>
      </c>
      <c r="D85" s="236" t="s">
        <v>55</v>
      </c>
      <c r="E85" s="236" t="s">
        <v>305</v>
      </c>
      <c r="F85" s="236"/>
      <c r="G85" s="237">
        <f t="shared" si="6"/>
        <v>1927500</v>
      </c>
      <c r="H85" s="253">
        <f t="shared" si="6"/>
        <v>1649459</v>
      </c>
    </row>
    <row r="86" spans="1:9" ht="38.25" customHeight="1">
      <c r="A86" s="264" t="s">
        <v>41</v>
      </c>
      <c r="B86" s="234" t="s">
        <v>4</v>
      </c>
      <c r="C86" s="236" t="s">
        <v>38</v>
      </c>
      <c r="D86" s="236" t="s">
        <v>55</v>
      </c>
      <c r="E86" s="236" t="s">
        <v>305</v>
      </c>
      <c r="F86" s="236" t="s">
        <v>42</v>
      </c>
      <c r="G86" s="237">
        <v>1927500</v>
      </c>
      <c r="H86" s="253">
        <v>1649459</v>
      </c>
    </row>
    <row r="87" spans="1:9" ht="18" customHeight="1">
      <c r="A87" s="266" t="s">
        <v>65</v>
      </c>
      <c r="B87" s="228" t="s">
        <v>4</v>
      </c>
      <c r="C87" s="229" t="s">
        <v>66</v>
      </c>
      <c r="D87" s="229"/>
      <c r="E87" s="229"/>
      <c r="F87" s="229"/>
      <c r="G87" s="230">
        <f>+G88+G93+G130</f>
        <v>2865895</v>
      </c>
      <c r="H87" s="250">
        <f>+H88+H93+H130</f>
        <v>3310658</v>
      </c>
    </row>
    <row r="88" spans="1:9" ht="16.5">
      <c r="A88" s="265" t="s">
        <v>68</v>
      </c>
      <c r="B88" s="228" t="s">
        <v>4</v>
      </c>
      <c r="C88" s="242" t="s">
        <v>66</v>
      </c>
      <c r="D88" s="243" t="s">
        <v>27</v>
      </c>
      <c r="E88" s="243"/>
      <c r="F88" s="229"/>
      <c r="G88" s="244">
        <f>G89</f>
        <v>830000</v>
      </c>
      <c r="H88" s="268">
        <f>H89</f>
        <v>850000</v>
      </c>
      <c r="I88" s="161"/>
    </row>
    <row r="89" spans="1:9" ht="49.5">
      <c r="A89" s="273" t="s">
        <v>683</v>
      </c>
      <c r="B89" s="236" t="s">
        <v>4</v>
      </c>
      <c r="C89" s="236" t="s">
        <v>66</v>
      </c>
      <c r="D89" s="236" t="s">
        <v>27</v>
      </c>
      <c r="E89" s="236" t="s">
        <v>338</v>
      </c>
      <c r="F89" s="236"/>
      <c r="G89" s="237">
        <f>+G90</f>
        <v>830000</v>
      </c>
      <c r="H89" s="253">
        <f>+H90</f>
        <v>850000</v>
      </c>
      <c r="I89" s="161"/>
    </row>
    <row r="90" spans="1:9" ht="16.5">
      <c r="A90" s="213" t="s">
        <v>314</v>
      </c>
      <c r="B90" s="581" t="s">
        <v>4</v>
      </c>
      <c r="C90" s="581" t="s">
        <v>66</v>
      </c>
      <c r="D90" s="581" t="s">
        <v>27</v>
      </c>
      <c r="E90" s="234" t="s">
        <v>680</v>
      </c>
      <c r="F90" s="234"/>
      <c r="G90" s="582">
        <f>G91</f>
        <v>830000</v>
      </c>
      <c r="H90" s="590">
        <f>H91</f>
        <v>850000</v>
      </c>
      <c r="I90" s="161"/>
    </row>
    <row r="91" spans="1:9" ht="49.5">
      <c r="A91" s="213" t="s">
        <v>315</v>
      </c>
      <c r="B91" s="581" t="s">
        <v>4</v>
      </c>
      <c r="C91" s="581" t="s">
        <v>66</v>
      </c>
      <c r="D91" s="581" t="s">
        <v>27</v>
      </c>
      <c r="E91" s="234" t="s">
        <v>717</v>
      </c>
      <c r="F91" s="234"/>
      <c r="G91" s="582">
        <f>G92</f>
        <v>830000</v>
      </c>
      <c r="H91" s="590">
        <f>H92</f>
        <v>850000</v>
      </c>
    </row>
    <row r="92" spans="1:9" ht="16.5">
      <c r="A92" s="269" t="s">
        <v>69</v>
      </c>
      <c r="B92" s="581" t="s">
        <v>4</v>
      </c>
      <c r="C92" s="581" t="s">
        <v>66</v>
      </c>
      <c r="D92" s="581" t="s">
        <v>27</v>
      </c>
      <c r="E92" s="234" t="s">
        <v>717</v>
      </c>
      <c r="F92" s="581" t="s">
        <v>70</v>
      </c>
      <c r="G92" s="582">
        <v>830000</v>
      </c>
      <c r="H92" s="590">
        <v>850000</v>
      </c>
    </row>
    <row r="93" spans="1:9" ht="16.5">
      <c r="A93" s="249" t="s">
        <v>71</v>
      </c>
      <c r="B93" s="231" t="s">
        <v>4</v>
      </c>
      <c r="C93" s="232" t="s">
        <v>66</v>
      </c>
      <c r="D93" s="232" t="s">
        <v>34</v>
      </c>
      <c r="E93" s="232"/>
      <c r="F93" s="232"/>
      <c r="G93" s="233">
        <f>G102+G98+G122+G94</f>
        <v>1882895</v>
      </c>
      <c r="H93" s="252">
        <f>H102+H98+H122+H94+H112+H126</f>
        <v>2307658</v>
      </c>
    </row>
    <row r="94" spans="1:9" ht="49.5">
      <c r="A94" s="202" t="s">
        <v>763</v>
      </c>
      <c r="B94" s="234" t="s">
        <v>4</v>
      </c>
      <c r="C94" s="236" t="s">
        <v>66</v>
      </c>
      <c r="D94" s="236" t="s">
        <v>34</v>
      </c>
      <c r="E94" s="236" t="s">
        <v>299</v>
      </c>
      <c r="F94" s="236"/>
      <c r="G94" s="237">
        <f t="shared" ref="G94:H96" si="7">G95</f>
        <v>64400</v>
      </c>
      <c r="H94" s="253">
        <f t="shared" si="7"/>
        <v>80500</v>
      </c>
    </row>
    <row r="95" spans="1:9" ht="16.5">
      <c r="A95" s="202" t="s">
        <v>302</v>
      </c>
      <c r="B95" s="234" t="s">
        <v>4</v>
      </c>
      <c r="C95" s="236" t="s">
        <v>66</v>
      </c>
      <c r="D95" s="236" t="s">
        <v>34</v>
      </c>
      <c r="E95" s="236" t="s">
        <v>300</v>
      </c>
      <c r="F95" s="236"/>
      <c r="G95" s="237">
        <f t="shared" si="7"/>
        <v>64400</v>
      </c>
      <c r="H95" s="253">
        <f t="shared" si="7"/>
        <v>80500</v>
      </c>
    </row>
    <row r="96" spans="1:9" ht="16.5">
      <c r="A96" s="255" t="s">
        <v>62</v>
      </c>
      <c r="B96" s="234" t="s">
        <v>4</v>
      </c>
      <c r="C96" s="236" t="s">
        <v>66</v>
      </c>
      <c r="D96" s="236" t="s">
        <v>34</v>
      </c>
      <c r="E96" s="236" t="s">
        <v>301</v>
      </c>
      <c r="F96" s="236"/>
      <c r="G96" s="237">
        <f t="shared" si="7"/>
        <v>64400</v>
      </c>
      <c r="H96" s="253">
        <f t="shared" si="7"/>
        <v>80500</v>
      </c>
    </row>
    <row r="97" spans="1:8" ht="33">
      <c r="A97" s="264" t="s">
        <v>41</v>
      </c>
      <c r="B97" s="234" t="s">
        <v>4</v>
      </c>
      <c r="C97" s="236" t="s">
        <v>66</v>
      </c>
      <c r="D97" s="236" t="s">
        <v>34</v>
      </c>
      <c r="E97" s="236" t="s">
        <v>301</v>
      </c>
      <c r="F97" s="236" t="s">
        <v>42</v>
      </c>
      <c r="G97" s="237">
        <v>64400</v>
      </c>
      <c r="H97" s="253">
        <v>80500</v>
      </c>
    </row>
    <row r="98" spans="1:8" ht="51" customHeight="1">
      <c r="A98" s="257" t="s">
        <v>681</v>
      </c>
      <c r="B98" s="234" t="s">
        <v>4</v>
      </c>
      <c r="C98" s="236" t="s">
        <v>66</v>
      </c>
      <c r="D98" s="236" t="s">
        <v>34</v>
      </c>
      <c r="E98" s="236" t="s">
        <v>322</v>
      </c>
      <c r="F98" s="236"/>
      <c r="G98" s="237">
        <f t="shared" ref="G98:H100" si="8">G99</f>
        <v>43500</v>
      </c>
      <c r="H98" s="253">
        <f t="shared" si="8"/>
        <v>90000</v>
      </c>
    </row>
    <row r="99" spans="1:8" ht="20.25" customHeight="1">
      <c r="A99" s="564" t="s">
        <v>480</v>
      </c>
      <c r="B99" s="234" t="s">
        <v>4</v>
      </c>
      <c r="C99" s="236" t="s">
        <v>66</v>
      </c>
      <c r="D99" s="236" t="s">
        <v>34</v>
      </c>
      <c r="E99" s="236" t="s">
        <v>718</v>
      </c>
      <c r="F99" s="236"/>
      <c r="G99" s="237">
        <f t="shared" si="8"/>
        <v>43500</v>
      </c>
      <c r="H99" s="253">
        <f t="shared" si="8"/>
        <v>90000</v>
      </c>
    </row>
    <row r="100" spans="1:8" ht="18.75" customHeight="1">
      <c r="A100" s="264" t="s">
        <v>62</v>
      </c>
      <c r="B100" s="234" t="s">
        <v>4</v>
      </c>
      <c r="C100" s="236" t="s">
        <v>66</v>
      </c>
      <c r="D100" s="236" t="s">
        <v>34</v>
      </c>
      <c r="E100" s="236" t="s">
        <v>719</v>
      </c>
      <c r="F100" s="236"/>
      <c r="G100" s="237">
        <f t="shared" si="8"/>
        <v>43500</v>
      </c>
      <c r="H100" s="253">
        <f t="shared" si="8"/>
        <v>90000</v>
      </c>
    </row>
    <row r="101" spans="1:8" ht="33">
      <c r="A101" s="264" t="s">
        <v>41</v>
      </c>
      <c r="B101" s="234" t="s">
        <v>4</v>
      </c>
      <c r="C101" s="236" t="s">
        <v>66</v>
      </c>
      <c r="D101" s="236" t="s">
        <v>34</v>
      </c>
      <c r="E101" s="236" t="s">
        <v>719</v>
      </c>
      <c r="F101" s="236" t="s">
        <v>42</v>
      </c>
      <c r="G101" s="237">
        <v>43500</v>
      </c>
      <c r="H101" s="253">
        <v>90000</v>
      </c>
    </row>
    <row r="102" spans="1:8" ht="49.5">
      <c r="A102" s="256" t="s">
        <v>72</v>
      </c>
      <c r="B102" s="234" t="s">
        <v>4</v>
      </c>
      <c r="C102" s="236" t="s">
        <v>66</v>
      </c>
      <c r="D102" s="236" t="s">
        <v>34</v>
      </c>
      <c r="E102" s="236" t="s">
        <v>316</v>
      </c>
      <c r="F102" s="236"/>
      <c r="G102" s="237">
        <f>G103</f>
        <v>1764995</v>
      </c>
      <c r="H102" s="253">
        <f>H103</f>
        <v>0</v>
      </c>
    </row>
    <row r="103" spans="1:8" ht="16.5">
      <c r="A103" s="207" t="s">
        <v>205</v>
      </c>
      <c r="B103" s="234" t="s">
        <v>4</v>
      </c>
      <c r="C103" s="236" t="s">
        <v>66</v>
      </c>
      <c r="D103" s="236" t="s">
        <v>34</v>
      </c>
      <c r="E103" s="236" t="s">
        <v>317</v>
      </c>
      <c r="F103" s="236"/>
      <c r="G103" s="237">
        <f>G104+G106+G108+G110</f>
        <v>1764995</v>
      </c>
      <c r="H103" s="253">
        <v>0</v>
      </c>
    </row>
    <row r="104" spans="1:8" ht="33">
      <c r="A104" s="264" t="s">
        <v>78</v>
      </c>
      <c r="B104" s="234" t="s">
        <v>4</v>
      </c>
      <c r="C104" s="236" t="s">
        <v>66</v>
      </c>
      <c r="D104" s="236" t="s">
        <v>34</v>
      </c>
      <c r="E104" s="236" t="s">
        <v>318</v>
      </c>
      <c r="F104" s="236"/>
      <c r="G104" s="237">
        <f>G105</f>
        <v>654695</v>
      </c>
      <c r="H104" s="253">
        <f>H105</f>
        <v>0</v>
      </c>
    </row>
    <row r="105" spans="1:8" ht="33">
      <c r="A105" s="264" t="s">
        <v>41</v>
      </c>
      <c r="B105" s="234" t="s">
        <v>4</v>
      </c>
      <c r="C105" s="236" t="s">
        <v>66</v>
      </c>
      <c r="D105" s="236" t="s">
        <v>34</v>
      </c>
      <c r="E105" s="236" t="s">
        <v>318</v>
      </c>
      <c r="F105" s="236" t="s">
        <v>42</v>
      </c>
      <c r="G105" s="237">
        <v>654695</v>
      </c>
      <c r="H105" s="253">
        <v>0</v>
      </c>
    </row>
    <row r="106" spans="1:8" ht="16.5">
      <c r="A106" s="264" t="s">
        <v>62</v>
      </c>
      <c r="B106" s="234" t="s">
        <v>4</v>
      </c>
      <c r="C106" s="236" t="s">
        <v>66</v>
      </c>
      <c r="D106" s="236" t="s">
        <v>34</v>
      </c>
      <c r="E106" s="236" t="s">
        <v>73</v>
      </c>
      <c r="F106" s="236"/>
      <c r="G106" s="237">
        <f>G107</f>
        <v>960300</v>
      </c>
      <c r="H106" s="253">
        <f>H107</f>
        <v>0</v>
      </c>
    </row>
    <row r="107" spans="1:8" ht="33">
      <c r="A107" s="264" t="s">
        <v>41</v>
      </c>
      <c r="B107" s="234" t="s">
        <v>4</v>
      </c>
      <c r="C107" s="236" t="s">
        <v>66</v>
      </c>
      <c r="D107" s="236" t="s">
        <v>34</v>
      </c>
      <c r="E107" s="236" t="s">
        <v>73</v>
      </c>
      <c r="F107" s="236" t="s">
        <v>42</v>
      </c>
      <c r="G107" s="237">
        <v>960300</v>
      </c>
      <c r="H107" s="253">
        <v>0</v>
      </c>
    </row>
    <row r="108" spans="1:8" ht="16.5">
      <c r="A108" s="264" t="s">
        <v>801</v>
      </c>
      <c r="B108" s="234" t="s">
        <v>4</v>
      </c>
      <c r="C108" s="236" t="s">
        <v>66</v>
      </c>
      <c r="D108" s="236" t="s">
        <v>34</v>
      </c>
      <c r="E108" s="236" t="s">
        <v>800</v>
      </c>
      <c r="F108" s="236"/>
      <c r="G108" s="237">
        <f>G109</f>
        <v>0</v>
      </c>
      <c r="H108" s="253">
        <f>H109</f>
        <v>0</v>
      </c>
    </row>
    <row r="109" spans="1:8" ht="33">
      <c r="A109" s="264" t="s">
        <v>41</v>
      </c>
      <c r="B109" s="234" t="s">
        <v>4</v>
      </c>
      <c r="C109" s="236" t="s">
        <v>66</v>
      </c>
      <c r="D109" s="236" t="s">
        <v>34</v>
      </c>
      <c r="E109" s="236" t="s">
        <v>800</v>
      </c>
      <c r="F109" s="236" t="s">
        <v>42</v>
      </c>
      <c r="G109" s="237">
        <v>0</v>
      </c>
      <c r="H109" s="253">
        <v>0</v>
      </c>
    </row>
    <row r="110" spans="1:8" ht="16.5">
      <c r="A110" s="264" t="s">
        <v>481</v>
      </c>
      <c r="B110" s="234" t="s">
        <v>4</v>
      </c>
      <c r="C110" s="236" t="s">
        <v>66</v>
      </c>
      <c r="D110" s="236" t="s">
        <v>34</v>
      </c>
      <c r="E110" s="236" t="s">
        <v>74</v>
      </c>
      <c r="F110" s="236"/>
      <c r="G110" s="237">
        <f>G111</f>
        <v>150000</v>
      </c>
      <c r="H110" s="253">
        <f>H111</f>
        <v>0</v>
      </c>
    </row>
    <row r="111" spans="1:8" ht="33">
      <c r="A111" s="264" t="s">
        <v>41</v>
      </c>
      <c r="B111" s="234" t="s">
        <v>4</v>
      </c>
      <c r="C111" s="236" t="s">
        <v>66</v>
      </c>
      <c r="D111" s="236" t="s">
        <v>34</v>
      </c>
      <c r="E111" s="236" t="s">
        <v>74</v>
      </c>
      <c r="F111" s="236" t="s">
        <v>42</v>
      </c>
      <c r="G111" s="237">
        <v>150000</v>
      </c>
      <c r="H111" s="253">
        <v>0</v>
      </c>
    </row>
    <row r="112" spans="1:8" ht="49.5">
      <c r="A112" s="202" t="s">
        <v>28</v>
      </c>
      <c r="B112" s="234" t="s">
        <v>4</v>
      </c>
      <c r="C112" s="236" t="s">
        <v>66</v>
      </c>
      <c r="D112" s="236" t="s">
        <v>34</v>
      </c>
      <c r="E112" s="236" t="s">
        <v>279</v>
      </c>
      <c r="F112" s="236"/>
      <c r="G112" s="237">
        <f>G113</f>
        <v>0</v>
      </c>
      <c r="H112" s="253">
        <f>H113</f>
        <v>2127158</v>
      </c>
    </row>
    <row r="113" spans="1:8" ht="16.5">
      <c r="A113" s="202" t="s">
        <v>45</v>
      </c>
      <c r="B113" s="234" t="s">
        <v>4</v>
      </c>
      <c r="C113" s="236" t="s">
        <v>66</v>
      </c>
      <c r="D113" s="236" t="s">
        <v>34</v>
      </c>
      <c r="E113" s="236" t="s">
        <v>287</v>
      </c>
      <c r="F113" s="236"/>
      <c r="G113" s="237">
        <f>G114+G116+G118+G120</f>
        <v>0</v>
      </c>
      <c r="H113" s="253">
        <f>H114+H116+H118+H120</f>
        <v>2127158</v>
      </c>
    </row>
    <row r="114" spans="1:8" ht="33">
      <c r="A114" s="264" t="s">
        <v>78</v>
      </c>
      <c r="B114" s="234" t="s">
        <v>4</v>
      </c>
      <c r="C114" s="236" t="s">
        <v>66</v>
      </c>
      <c r="D114" s="236" t="s">
        <v>34</v>
      </c>
      <c r="E114" s="236" t="s">
        <v>809</v>
      </c>
      <c r="F114" s="236"/>
      <c r="G114" s="237">
        <f>G115</f>
        <v>0</v>
      </c>
      <c r="H114" s="253">
        <f>H115</f>
        <v>695258</v>
      </c>
    </row>
    <row r="115" spans="1:8" ht="33">
      <c r="A115" s="264" t="s">
        <v>41</v>
      </c>
      <c r="B115" s="234" t="s">
        <v>4</v>
      </c>
      <c r="C115" s="236" t="s">
        <v>66</v>
      </c>
      <c r="D115" s="236" t="s">
        <v>34</v>
      </c>
      <c r="E115" s="236" t="s">
        <v>809</v>
      </c>
      <c r="F115" s="236" t="s">
        <v>42</v>
      </c>
      <c r="G115" s="237">
        <v>0</v>
      </c>
      <c r="H115" s="253">
        <v>695258</v>
      </c>
    </row>
    <row r="116" spans="1:8" ht="16.5">
      <c r="A116" s="264" t="s">
        <v>62</v>
      </c>
      <c r="B116" s="234" t="s">
        <v>4</v>
      </c>
      <c r="C116" s="236" t="s">
        <v>66</v>
      </c>
      <c r="D116" s="236" t="s">
        <v>34</v>
      </c>
      <c r="E116" s="236" t="s">
        <v>810</v>
      </c>
      <c r="F116" s="236"/>
      <c r="G116" s="237">
        <f>G117</f>
        <v>0</v>
      </c>
      <c r="H116" s="253">
        <f>H117</f>
        <v>1263900</v>
      </c>
    </row>
    <row r="117" spans="1:8" ht="33">
      <c r="A117" s="264" t="s">
        <v>41</v>
      </c>
      <c r="B117" s="234" t="s">
        <v>4</v>
      </c>
      <c r="C117" s="236" t="s">
        <v>66</v>
      </c>
      <c r="D117" s="236" t="s">
        <v>34</v>
      </c>
      <c r="E117" s="236" t="s">
        <v>810</v>
      </c>
      <c r="F117" s="236" t="s">
        <v>42</v>
      </c>
      <c r="G117" s="237">
        <v>0</v>
      </c>
      <c r="H117" s="253">
        <v>1263900</v>
      </c>
    </row>
    <row r="118" spans="1:8" ht="16.5">
      <c r="A118" s="264" t="s">
        <v>801</v>
      </c>
      <c r="B118" s="234" t="s">
        <v>4</v>
      </c>
      <c r="C118" s="236" t="s">
        <v>66</v>
      </c>
      <c r="D118" s="236" t="s">
        <v>34</v>
      </c>
      <c r="E118" s="236" t="s">
        <v>788</v>
      </c>
      <c r="F118" s="236"/>
      <c r="G118" s="237">
        <f>G119</f>
        <v>0</v>
      </c>
      <c r="H118" s="253">
        <f>H119</f>
        <v>0</v>
      </c>
    </row>
    <row r="119" spans="1:8" ht="33">
      <c r="A119" s="264" t="s">
        <v>41</v>
      </c>
      <c r="B119" s="234" t="s">
        <v>4</v>
      </c>
      <c r="C119" s="236" t="s">
        <v>66</v>
      </c>
      <c r="D119" s="236" t="s">
        <v>34</v>
      </c>
      <c r="E119" s="236" t="s">
        <v>788</v>
      </c>
      <c r="F119" s="236" t="s">
        <v>42</v>
      </c>
      <c r="G119" s="237">
        <v>0</v>
      </c>
      <c r="H119" s="253">
        <v>0</v>
      </c>
    </row>
    <row r="120" spans="1:8" ht="16.5">
      <c r="A120" s="264" t="s">
        <v>481</v>
      </c>
      <c r="B120" s="234" t="s">
        <v>4</v>
      </c>
      <c r="C120" s="236" t="s">
        <v>66</v>
      </c>
      <c r="D120" s="236" t="s">
        <v>34</v>
      </c>
      <c r="E120" s="236" t="s">
        <v>811</v>
      </c>
      <c r="F120" s="236"/>
      <c r="G120" s="237">
        <f>G121</f>
        <v>0</v>
      </c>
      <c r="H120" s="253">
        <f>H121</f>
        <v>168000</v>
      </c>
    </row>
    <row r="121" spans="1:8" ht="33">
      <c r="A121" s="264" t="s">
        <v>41</v>
      </c>
      <c r="B121" s="234" t="s">
        <v>4</v>
      </c>
      <c r="C121" s="236" t="s">
        <v>66</v>
      </c>
      <c r="D121" s="236" t="s">
        <v>34</v>
      </c>
      <c r="E121" s="236" t="s">
        <v>811</v>
      </c>
      <c r="F121" s="236" t="s">
        <v>42</v>
      </c>
      <c r="G121" s="237">
        <v>0</v>
      </c>
      <c r="H121" s="253">
        <v>168000</v>
      </c>
    </row>
    <row r="122" spans="1:8" ht="49.5">
      <c r="A122" s="202" t="s">
        <v>752</v>
      </c>
      <c r="B122" s="234" t="s">
        <v>4</v>
      </c>
      <c r="C122" s="236" t="s">
        <v>66</v>
      </c>
      <c r="D122" s="236" t="s">
        <v>34</v>
      </c>
      <c r="E122" s="236" t="s">
        <v>307</v>
      </c>
      <c r="F122" s="236"/>
      <c r="G122" s="237">
        <f t="shared" ref="G122:H124" si="9">G123</f>
        <v>10000</v>
      </c>
      <c r="H122" s="253">
        <f t="shared" si="9"/>
        <v>0</v>
      </c>
    </row>
    <row r="123" spans="1:8" ht="16.5">
      <c r="A123" s="202" t="s">
        <v>293</v>
      </c>
      <c r="B123" s="234" t="s">
        <v>4</v>
      </c>
      <c r="C123" s="236" t="s">
        <v>66</v>
      </c>
      <c r="D123" s="236" t="s">
        <v>34</v>
      </c>
      <c r="E123" s="236" t="s">
        <v>643</v>
      </c>
      <c r="F123" s="236"/>
      <c r="G123" s="237">
        <f t="shared" si="9"/>
        <v>10000</v>
      </c>
      <c r="H123" s="253">
        <f t="shared" si="9"/>
        <v>0</v>
      </c>
    </row>
    <row r="124" spans="1:8" ht="33">
      <c r="A124" s="254" t="s">
        <v>671</v>
      </c>
      <c r="B124" s="234" t="s">
        <v>4</v>
      </c>
      <c r="C124" s="236" t="s">
        <v>66</v>
      </c>
      <c r="D124" s="236" t="s">
        <v>34</v>
      </c>
      <c r="E124" s="236" t="s">
        <v>720</v>
      </c>
      <c r="F124" s="236"/>
      <c r="G124" s="237">
        <f t="shared" si="9"/>
        <v>10000</v>
      </c>
      <c r="H124" s="253">
        <f t="shared" si="9"/>
        <v>0</v>
      </c>
    </row>
    <row r="125" spans="1:8" ht="33">
      <c r="A125" s="254" t="s">
        <v>41</v>
      </c>
      <c r="B125" s="234" t="s">
        <v>4</v>
      </c>
      <c r="C125" s="236" t="s">
        <v>66</v>
      </c>
      <c r="D125" s="236" t="s">
        <v>34</v>
      </c>
      <c r="E125" s="236" t="s">
        <v>720</v>
      </c>
      <c r="F125" s="236" t="s">
        <v>42</v>
      </c>
      <c r="G125" s="237">
        <v>10000</v>
      </c>
      <c r="H125" s="253">
        <v>0</v>
      </c>
    </row>
    <row r="126" spans="1:8" ht="49.5">
      <c r="A126" s="202" t="s">
        <v>28</v>
      </c>
      <c r="B126" s="234" t="s">
        <v>4</v>
      </c>
      <c r="C126" s="236" t="s">
        <v>66</v>
      </c>
      <c r="D126" s="236" t="s">
        <v>34</v>
      </c>
      <c r="E126" s="236" t="s">
        <v>279</v>
      </c>
      <c r="F126" s="236"/>
      <c r="G126" s="237">
        <f t="shared" ref="G126:H128" si="10">G127</f>
        <v>0</v>
      </c>
      <c r="H126" s="253">
        <f t="shared" si="10"/>
        <v>10000</v>
      </c>
    </row>
    <row r="127" spans="1:8" ht="16.5">
      <c r="A127" s="202" t="s">
        <v>45</v>
      </c>
      <c r="B127" s="234" t="s">
        <v>4</v>
      </c>
      <c r="C127" s="236" t="s">
        <v>66</v>
      </c>
      <c r="D127" s="236" t="s">
        <v>34</v>
      </c>
      <c r="E127" s="236" t="s">
        <v>287</v>
      </c>
      <c r="F127" s="236"/>
      <c r="G127" s="237">
        <f t="shared" si="10"/>
        <v>0</v>
      </c>
      <c r="H127" s="253">
        <f t="shared" si="10"/>
        <v>10000</v>
      </c>
    </row>
    <row r="128" spans="1:8" ht="33">
      <c r="A128" s="254" t="s">
        <v>671</v>
      </c>
      <c r="B128" s="234" t="s">
        <v>4</v>
      </c>
      <c r="C128" s="236" t="s">
        <v>66</v>
      </c>
      <c r="D128" s="236" t="s">
        <v>34</v>
      </c>
      <c r="E128" s="236" t="s">
        <v>812</v>
      </c>
      <c r="F128" s="236"/>
      <c r="G128" s="237">
        <f t="shared" si="10"/>
        <v>0</v>
      </c>
      <c r="H128" s="253">
        <f t="shared" si="10"/>
        <v>10000</v>
      </c>
    </row>
    <row r="129" spans="1:8" ht="33">
      <c r="A129" s="254" t="s">
        <v>41</v>
      </c>
      <c r="B129" s="234" t="s">
        <v>4</v>
      </c>
      <c r="C129" s="236" t="s">
        <v>66</v>
      </c>
      <c r="D129" s="236" t="s">
        <v>34</v>
      </c>
      <c r="E129" s="236" t="s">
        <v>812</v>
      </c>
      <c r="F129" s="236" t="s">
        <v>42</v>
      </c>
      <c r="G129" s="237">
        <v>0</v>
      </c>
      <c r="H129" s="253">
        <v>10000</v>
      </c>
    </row>
    <row r="130" spans="1:8" ht="36.75" customHeight="1">
      <c r="A130" s="265" t="s">
        <v>769</v>
      </c>
      <c r="B130" s="231" t="s">
        <v>4</v>
      </c>
      <c r="C130" s="232" t="s">
        <v>66</v>
      </c>
      <c r="D130" s="232" t="s">
        <v>66</v>
      </c>
      <c r="E130" s="232"/>
      <c r="F130" s="232"/>
      <c r="G130" s="233">
        <f t="shared" ref="G130:H133" si="11">G131</f>
        <v>153000</v>
      </c>
      <c r="H130" s="252">
        <f t="shared" si="11"/>
        <v>153000</v>
      </c>
    </row>
    <row r="131" spans="1:8" ht="49.5">
      <c r="A131" s="273" t="s">
        <v>683</v>
      </c>
      <c r="B131" s="236" t="s">
        <v>4</v>
      </c>
      <c r="C131" s="236" t="s">
        <v>66</v>
      </c>
      <c r="D131" s="236" t="s">
        <v>66</v>
      </c>
      <c r="E131" s="236" t="s">
        <v>338</v>
      </c>
      <c r="F131" s="236"/>
      <c r="G131" s="237">
        <f t="shared" si="11"/>
        <v>153000</v>
      </c>
      <c r="H131" s="253">
        <f t="shared" si="11"/>
        <v>153000</v>
      </c>
    </row>
    <row r="132" spans="1:8" ht="16.5">
      <c r="A132" s="211" t="s">
        <v>485</v>
      </c>
      <c r="B132" s="234" t="s">
        <v>4</v>
      </c>
      <c r="C132" s="234" t="s">
        <v>66</v>
      </c>
      <c r="D132" s="234" t="s">
        <v>66</v>
      </c>
      <c r="E132" s="234" t="s">
        <v>483</v>
      </c>
      <c r="F132" s="234"/>
      <c r="G132" s="237">
        <f t="shared" si="11"/>
        <v>153000</v>
      </c>
      <c r="H132" s="253">
        <f t="shared" si="11"/>
        <v>153000</v>
      </c>
    </row>
    <row r="133" spans="1:8" ht="55.5" customHeight="1">
      <c r="A133" s="211" t="s">
        <v>477</v>
      </c>
      <c r="B133" s="234" t="s">
        <v>4</v>
      </c>
      <c r="C133" s="234" t="s">
        <v>66</v>
      </c>
      <c r="D133" s="234" t="s">
        <v>66</v>
      </c>
      <c r="E133" s="234" t="s">
        <v>721</v>
      </c>
      <c r="F133" s="234"/>
      <c r="G133" s="237">
        <f t="shared" si="11"/>
        <v>153000</v>
      </c>
      <c r="H133" s="253">
        <f t="shared" si="11"/>
        <v>153000</v>
      </c>
    </row>
    <row r="134" spans="1:8" ht="18.75" customHeight="1">
      <c r="A134" s="264" t="s">
        <v>478</v>
      </c>
      <c r="B134" s="234" t="s">
        <v>4</v>
      </c>
      <c r="C134" s="234" t="s">
        <v>66</v>
      </c>
      <c r="D134" s="234" t="s">
        <v>66</v>
      </c>
      <c r="E134" s="234" t="s">
        <v>721</v>
      </c>
      <c r="F134" s="234" t="s">
        <v>479</v>
      </c>
      <c r="G134" s="237">
        <v>153000</v>
      </c>
      <c r="H134" s="253">
        <v>153000</v>
      </c>
    </row>
    <row r="135" spans="1:8" ht="16.5">
      <c r="A135" s="249" t="s">
        <v>79</v>
      </c>
      <c r="B135" s="228" t="s">
        <v>4</v>
      </c>
      <c r="C135" s="229" t="s">
        <v>80</v>
      </c>
      <c r="D135" s="229"/>
      <c r="E135" s="229"/>
      <c r="F135" s="229"/>
      <c r="G135" s="230">
        <f>G136+G157</f>
        <v>11841283</v>
      </c>
      <c r="H135" s="250">
        <f>H136+H157</f>
        <v>11974802</v>
      </c>
    </row>
    <row r="136" spans="1:8" ht="16.5">
      <c r="A136" s="249" t="s">
        <v>81</v>
      </c>
      <c r="B136" s="228" t="s">
        <v>4</v>
      </c>
      <c r="C136" s="228" t="s">
        <v>80</v>
      </c>
      <c r="D136" s="228" t="s">
        <v>25</v>
      </c>
      <c r="E136" s="229"/>
      <c r="F136" s="229"/>
      <c r="G136" s="244">
        <f>G137+G153</f>
        <v>9401370</v>
      </c>
      <c r="H136" s="268">
        <f>H137+H145+H153</f>
        <v>9531569</v>
      </c>
    </row>
    <row r="137" spans="1:8" ht="49.5">
      <c r="A137" s="263" t="s">
        <v>85</v>
      </c>
      <c r="B137" s="216" t="s">
        <v>4</v>
      </c>
      <c r="C137" s="239" t="s">
        <v>80</v>
      </c>
      <c r="D137" s="216" t="s">
        <v>25</v>
      </c>
      <c r="E137" s="239" t="s">
        <v>328</v>
      </c>
      <c r="F137" s="216"/>
      <c r="G137" s="237">
        <f>G138</f>
        <v>9285370</v>
      </c>
      <c r="H137" s="253">
        <f>H138</f>
        <v>0</v>
      </c>
    </row>
    <row r="138" spans="1:8" ht="22.5" customHeight="1">
      <c r="A138" s="272" t="s">
        <v>323</v>
      </c>
      <c r="B138" s="239" t="s">
        <v>4</v>
      </c>
      <c r="C138" s="239" t="s">
        <v>80</v>
      </c>
      <c r="D138" s="239" t="s">
        <v>25</v>
      </c>
      <c r="E138" s="236" t="s">
        <v>324</v>
      </c>
      <c r="F138" s="216"/>
      <c r="G138" s="237">
        <f>G139+G143</f>
        <v>9285370</v>
      </c>
      <c r="H138" s="253">
        <f>H139+H143</f>
        <v>0</v>
      </c>
    </row>
    <row r="139" spans="1:8" ht="35.25" customHeight="1">
      <c r="A139" s="263" t="s">
        <v>82</v>
      </c>
      <c r="B139" s="216" t="s">
        <v>4</v>
      </c>
      <c r="C139" s="239" t="s">
        <v>80</v>
      </c>
      <c r="D139" s="216" t="s">
        <v>25</v>
      </c>
      <c r="E139" s="236" t="s">
        <v>325</v>
      </c>
      <c r="F139" s="216"/>
      <c r="G139" s="237">
        <f>G140+G141+G142</f>
        <v>8016793</v>
      </c>
      <c r="H139" s="253">
        <f>H140+H141+H142</f>
        <v>0</v>
      </c>
    </row>
    <row r="140" spans="1:8" ht="16.5">
      <c r="A140" s="264" t="s">
        <v>83</v>
      </c>
      <c r="B140" s="235" t="s">
        <v>4</v>
      </c>
      <c r="C140" s="235" t="s">
        <v>80</v>
      </c>
      <c r="D140" s="235" t="s">
        <v>25</v>
      </c>
      <c r="E140" s="236" t="s">
        <v>325</v>
      </c>
      <c r="F140" s="239" t="s">
        <v>84</v>
      </c>
      <c r="G140" s="237">
        <v>5007146</v>
      </c>
      <c r="H140" s="253">
        <v>0</v>
      </c>
    </row>
    <row r="141" spans="1:8" ht="33">
      <c r="A141" s="271" t="s">
        <v>41</v>
      </c>
      <c r="B141" s="234" t="s">
        <v>4</v>
      </c>
      <c r="C141" s="236" t="s">
        <v>80</v>
      </c>
      <c r="D141" s="236" t="s">
        <v>25</v>
      </c>
      <c r="E141" s="236" t="s">
        <v>325</v>
      </c>
      <c r="F141" s="236" t="s">
        <v>42</v>
      </c>
      <c r="G141" s="237">
        <v>2673647</v>
      </c>
      <c r="H141" s="253">
        <v>0</v>
      </c>
    </row>
    <row r="142" spans="1:8" ht="16.5">
      <c r="A142" s="255" t="s">
        <v>43</v>
      </c>
      <c r="B142" s="216" t="s">
        <v>4</v>
      </c>
      <c r="C142" s="216" t="s">
        <v>80</v>
      </c>
      <c r="D142" s="216" t="s">
        <v>25</v>
      </c>
      <c r="E142" s="236" t="s">
        <v>325</v>
      </c>
      <c r="F142" s="239" t="s">
        <v>44</v>
      </c>
      <c r="G142" s="246">
        <v>336000</v>
      </c>
      <c r="H142" s="270">
        <v>0</v>
      </c>
    </row>
    <row r="143" spans="1:8" ht="16.5">
      <c r="A143" s="273" t="s">
        <v>326</v>
      </c>
      <c r="B143" s="235" t="s">
        <v>4</v>
      </c>
      <c r="C143" s="235" t="s">
        <v>80</v>
      </c>
      <c r="D143" s="235" t="s">
        <v>25</v>
      </c>
      <c r="E143" s="236" t="s">
        <v>327</v>
      </c>
      <c r="F143" s="236"/>
      <c r="G143" s="246">
        <f>G144</f>
        <v>1268577</v>
      </c>
      <c r="H143" s="270">
        <f>H144</f>
        <v>0</v>
      </c>
    </row>
    <row r="144" spans="1:8" ht="33">
      <c r="A144" s="264" t="s">
        <v>41</v>
      </c>
      <c r="B144" s="235" t="s">
        <v>4</v>
      </c>
      <c r="C144" s="235" t="s">
        <v>80</v>
      </c>
      <c r="D144" s="235" t="s">
        <v>25</v>
      </c>
      <c r="E144" s="236" t="s">
        <v>327</v>
      </c>
      <c r="F144" s="236" t="s">
        <v>42</v>
      </c>
      <c r="G144" s="246">
        <v>1268577</v>
      </c>
      <c r="H144" s="270">
        <v>0</v>
      </c>
    </row>
    <row r="145" spans="1:8" ht="49.5">
      <c r="A145" s="202" t="s">
        <v>28</v>
      </c>
      <c r="B145" s="216" t="s">
        <v>4</v>
      </c>
      <c r="C145" s="239" t="s">
        <v>80</v>
      </c>
      <c r="D145" s="216" t="s">
        <v>25</v>
      </c>
      <c r="E145" s="239" t="s">
        <v>279</v>
      </c>
      <c r="F145" s="216"/>
      <c r="G145" s="237">
        <f>G146</f>
        <v>0</v>
      </c>
      <c r="H145" s="253">
        <f>H146</f>
        <v>9415569</v>
      </c>
    </row>
    <row r="146" spans="1:8" ht="16.5">
      <c r="A146" s="202" t="s">
        <v>45</v>
      </c>
      <c r="B146" s="239" t="s">
        <v>4</v>
      </c>
      <c r="C146" s="239" t="s">
        <v>80</v>
      </c>
      <c r="D146" s="239" t="s">
        <v>25</v>
      </c>
      <c r="E146" s="236" t="s">
        <v>287</v>
      </c>
      <c r="F146" s="216"/>
      <c r="G146" s="237">
        <f>G147+G151</f>
        <v>0</v>
      </c>
      <c r="H146" s="253">
        <f>H147+H151</f>
        <v>9415569</v>
      </c>
    </row>
    <row r="147" spans="1:8" ht="49.5">
      <c r="A147" s="534" t="s">
        <v>82</v>
      </c>
      <c r="B147" s="216" t="s">
        <v>4</v>
      </c>
      <c r="C147" s="239" t="s">
        <v>80</v>
      </c>
      <c r="D147" s="216" t="s">
        <v>25</v>
      </c>
      <c r="E147" s="236" t="s">
        <v>813</v>
      </c>
      <c r="F147" s="216"/>
      <c r="G147" s="237">
        <f>G148+G149+G150</f>
        <v>0</v>
      </c>
      <c r="H147" s="253">
        <f>H148+H149+H150</f>
        <v>8022616</v>
      </c>
    </row>
    <row r="148" spans="1:8" ht="16.5">
      <c r="A148" s="264" t="s">
        <v>83</v>
      </c>
      <c r="B148" s="235" t="s">
        <v>4</v>
      </c>
      <c r="C148" s="235" t="s">
        <v>80</v>
      </c>
      <c r="D148" s="235" t="s">
        <v>25</v>
      </c>
      <c r="E148" s="236" t="s">
        <v>813</v>
      </c>
      <c r="F148" s="239" t="s">
        <v>84</v>
      </c>
      <c r="G148" s="237">
        <v>0</v>
      </c>
      <c r="H148" s="253">
        <v>5008196</v>
      </c>
    </row>
    <row r="149" spans="1:8" ht="33">
      <c r="A149" s="271" t="s">
        <v>41</v>
      </c>
      <c r="B149" s="234" t="s">
        <v>4</v>
      </c>
      <c r="C149" s="236" t="s">
        <v>80</v>
      </c>
      <c r="D149" s="236" t="s">
        <v>25</v>
      </c>
      <c r="E149" s="236" t="s">
        <v>813</v>
      </c>
      <c r="F149" s="236" t="s">
        <v>42</v>
      </c>
      <c r="G149" s="237">
        <v>0</v>
      </c>
      <c r="H149" s="253">
        <v>2678420</v>
      </c>
    </row>
    <row r="150" spans="1:8" ht="16.5">
      <c r="A150" s="255" t="s">
        <v>43</v>
      </c>
      <c r="B150" s="216" t="s">
        <v>4</v>
      </c>
      <c r="C150" s="216" t="s">
        <v>80</v>
      </c>
      <c r="D150" s="216" t="s">
        <v>25</v>
      </c>
      <c r="E150" s="236" t="s">
        <v>813</v>
      </c>
      <c r="F150" s="239" t="s">
        <v>44</v>
      </c>
      <c r="G150" s="246">
        <v>0</v>
      </c>
      <c r="H150" s="270">
        <v>336000</v>
      </c>
    </row>
    <row r="151" spans="1:8" ht="16.5">
      <c r="A151" s="273" t="s">
        <v>326</v>
      </c>
      <c r="B151" s="235" t="s">
        <v>4</v>
      </c>
      <c r="C151" s="235" t="s">
        <v>80</v>
      </c>
      <c r="D151" s="235" t="s">
        <v>25</v>
      </c>
      <c r="E151" s="236" t="s">
        <v>814</v>
      </c>
      <c r="F151" s="236"/>
      <c r="G151" s="246">
        <f>G152</f>
        <v>0</v>
      </c>
      <c r="H151" s="270">
        <f>H152</f>
        <v>1392953</v>
      </c>
    </row>
    <row r="152" spans="1:8" ht="33">
      <c r="A152" s="264" t="s">
        <v>41</v>
      </c>
      <c r="B152" s="235" t="s">
        <v>4</v>
      </c>
      <c r="C152" s="235" t="s">
        <v>80</v>
      </c>
      <c r="D152" s="235" t="s">
        <v>25</v>
      </c>
      <c r="E152" s="236" t="s">
        <v>814</v>
      </c>
      <c r="F152" s="236" t="s">
        <v>42</v>
      </c>
      <c r="G152" s="246">
        <v>0</v>
      </c>
      <c r="H152" s="270">
        <v>1392953</v>
      </c>
    </row>
    <row r="153" spans="1:8" ht="48.75" customHeight="1">
      <c r="A153" s="264" t="s">
        <v>796</v>
      </c>
      <c r="B153" s="235" t="s">
        <v>4</v>
      </c>
      <c r="C153" s="235" t="s">
        <v>80</v>
      </c>
      <c r="D153" s="235" t="s">
        <v>25</v>
      </c>
      <c r="E153" s="239" t="s">
        <v>291</v>
      </c>
      <c r="F153" s="236"/>
      <c r="G153" s="246">
        <f t="shared" ref="G153:H155" si="12">G154</f>
        <v>116000</v>
      </c>
      <c r="H153" s="270">
        <f t="shared" si="12"/>
        <v>116000</v>
      </c>
    </row>
    <row r="154" spans="1:8" ht="16.5">
      <c r="A154" s="264" t="s">
        <v>828</v>
      </c>
      <c r="B154" s="235" t="s">
        <v>4</v>
      </c>
      <c r="C154" s="235" t="s">
        <v>80</v>
      </c>
      <c r="D154" s="235" t="s">
        <v>25</v>
      </c>
      <c r="E154" s="236" t="s">
        <v>835</v>
      </c>
      <c r="F154" s="236"/>
      <c r="G154" s="246">
        <f t="shared" si="12"/>
        <v>116000</v>
      </c>
      <c r="H154" s="270">
        <f t="shared" si="12"/>
        <v>116000</v>
      </c>
    </row>
    <row r="155" spans="1:8" ht="16.5">
      <c r="A155" s="264" t="s">
        <v>829</v>
      </c>
      <c r="B155" s="235" t="s">
        <v>4</v>
      </c>
      <c r="C155" s="235" t="s">
        <v>80</v>
      </c>
      <c r="D155" s="235" t="s">
        <v>25</v>
      </c>
      <c r="E155" s="236" t="s">
        <v>836</v>
      </c>
      <c r="F155" s="236"/>
      <c r="G155" s="246">
        <f t="shared" si="12"/>
        <v>116000</v>
      </c>
      <c r="H155" s="270">
        <f t="shared" si="12"/>
        <v>116000</v>
      </c>
    </row>
    <row r="156" spans="1:8" ht="33">
      <c r="A156" s="264" t="s">
        <v>41</v>
      </c>
      <c r="B156" s="235" t="s">
        <v>4</v>
      </c>
      <c r="C156" s="235" t="s">
        <v>80</v>
      </c>
      <c r="D156" s="235" t="s">
        <v>25</v>
      </c>
      <c r="E156" s="236" t="s">
        <v>836</v>
      </c>
      <c r="F156" s="236" t="s">
        <v>42</v>
      </c>
      <c r="G156" s="246">
        <v>116000</v>
      </c>
      <c r="H156" s="270">
        <v>116000</v>
      </c>
    </row>
    <row r="157" spans="1:8" ht="26.25" customHeight="1">
      <c r="A157" s="249" t="s">
        <v>86</v>
      </c>
      <c r="B157" s="231" t="s">
        <v>4</v>
      </c>
      <c r="C157" s="232" t="s">
        <v>80</v>
      </c>
      <c r="D157" s="232" t="s">
        <v>38</v>
      </c>
      <c r="E157" s="247"/>
      <c r="F157" s="232"/>
      <c r="G157" s="233">
        <f>G158</f>
        <v>2439913</v>
      </c>
      <c r="H157" s="252">
        <f>H158+H163</f>
        <v>2443233</v>
      </c>
    </row>
    <row r="158" spans="1:8" ht="49.5">
      <c r="A158" s="263" t="s">
        <v>85</v>
      </c>
      <c r="B158" s="234" t="s">
        <v>4</v>
      </c>
      <c r="C158" s="236" t="s">
        <v>80</v>
      </c>
      <c r="D158" s="236" t="s">
        <v>38</v>
      </c>
      <c r="E158" s="236" t="s">
        <v>328</v>
      </c>
      <c r="F158" s="236"/>
      <c r="G158" s="237">
        <f>G159</f>
        <v>2439913</v>
      </c>
      <c r="H158" s="253">
        <f>H159</f>
        <v>0</v>
      </c>
    </row>
    <row r="159" spans="1:8" ht="16.5">
      <c r="A159" s="263" t="s">
        <v>329</v>
      </c>
      <c r="B159" s="216" t="s">
        <v>4</v>
      </c>
      <c r="C159" s="216" t="s">
        <v>80</v>
      </c>
      <c r="D159" s="216" t="s">
        <v>38</v>
      </c>
      <c r="E159" s="236" t="s">
        <v>330</v>
      </c>
      <c r="F159" s="236"/>
      <c r="G159" s="237">
        <f>G160</f>
        <v>2439913</v>
      </c>
      <c r="H159" s="253">
        <f>H160</f>
        <v>0</v>
      </c>
    </row>
    <row r="160" spans="1:8" ht="49.5">
      <c r="A160" s="263" t="s">
        <v>484</v>
      </c>
      <c r="B160" s="216" t="s">
        <v>4</v>
      </c>
      <c r="C160" s="216" t="s">
        <v>80</v>
      </c>
      <c r="D160" s="216" t="s">
        <v>38</v>
      </c>
      <c r="E160" s="216" t="s">
        <v>331</v>
      </c>
      <c r="F160" s="239"/>
      <c r="G160" s="246">
        <f>G161+G162</f>
        <v>2439913</v>
      </c>
      <c r="H160" s="270">
        <f>H161+H162</f>
        <v>0</v>
      </c>
    </row>
    <row r="161" spans="1:8" ht="21.75" customHeight="1">
      <c r="A161" s="263" t="s">
        <v>31</v>
      </c>
      <c r="B161" s="216" t="s">
        <v>4</v>
      </c>
      <c r="C161" s="216" t="s">
        <v>80</v>
      </c>
      <c r="D161" s="216" t="s">
        <v>38</v>
      </c>
      <c r="E161" s="216" t="s">
        <v>331</v>
      </c>
      <c r="F161" s="239" t="s">
        <v>32</v>
      </c>
      <c r="G161" s="246">
        <v>2169233</v>
      </c>
      <c r="H161" s="270">
        <v>0</v>
      </c>
    </row>
    <row r="162" spans="1:8" ht="33">
      <c r="A162" s="264" t="s">
        <v>41</v>
      </c>
      <c r="B162" s="216" t="s">
        <v>4</v>
      </c>
      <c r="C162" s="216" t="s">
        <v>80</v>
      </c>
      <c r="D162" s="216" t="s">
        <v>38</v>
      </c>
      <c r="E162" s="216" t="s">
        <v>331</v>
      </c>
      <c r="F162" s="239" t="s">
        <v>42</v>
      </c>
      <c r="G162" s="246">
        <v>270680</v>
      </c>
      <c r="H162" s="270">
        <v>0</v>
      </c>
    </row>
    <row r="163" spans="1:8" ht="49.5">
      <c r="A163" s="202" t="s">
        <v>28</v>
      </c>
      <c r="B163" s="234" t="s">
        <v>4</v>
      </c>
      <c r="C163" s="236" t="s">
        <v>80</v>
      </c>
      <c r="D163" s="236" t="s">
        <v>38</v>
      </c>
      <c r="E163" s="236" t="s">
        <v>279</v>
      </c>
      <c r="F163" s="236"/>
      <c r="G163" s="237">
        <f>G164</f>
        <v>0</v>
      </c>
      <c r="H163" s="253">
        <f>H164</f>
        <v>2443233</v>
      </c>
    </row>
    <row r="164" spans="1:8" ht="16.5">
      <c r="A164" s="202" t="s">
        <v>45</v>
      </c>
      <c r="B164" s="216" t="s">
        <v>4</v>
      </c>
      <c r="C164" s="216" t="s">
        <v>80</v>
      </c>
      <c r="D164" s="216" t="s">
        <v>38</v>
      </c>
      <c r="E164" s="236" t="s">
        <v>287</v>
      </c>
      <c r="F164" s="236"/>
      <c r="G164" s="237">
        <f>G165</f>
        <v>0</v>
      </c>
      <c r="H164" s="253">
        <f>H165</f>
        <v>2443233</v>
      </c>
    </row>
    <row r="165" spans="1:8" ht="49.5">
      <c r="A165" s="534" t="s">
        <v>484</v>
      </c>
      <c r="B165" s="216" t="s">
        <v>4</v>
      </c>
      <c r="C165" s="216" t="s">
        <v>80</v>
      </c>
      <c r="D165" s="216" t="s">
        <v>38</v>
      </c>
      <c r="E165" s="216" t="s">
        <v>815</v>
      </c>
      <c r="F165" s="239"/>
      <c r="G165" s="246">
        <f>G166+G167</f>
        <v>0</v>
      </c>
      <c r="H165" s="270">
        <f>H166+H167</f>
        <v>2443233</v>
      </c>
    </row>
    <row r="166" spans="1:8" ht="33">
      <c r="A166" s="263" t="s">
        <v>31</v>
      </c>
      <c r="B166" s="216" t="s">
        <v>4</v>
      </c>
      <c r="C166" s="216" t="s">
        <v>80</v>
      </c>
      <c r="D166" s="216" t="s">
        <v>38</v>
      </c>
      <c r="E166" s="216" t="s">
        <v>815</v>
      </c>
      <c r="F166" s="239" t="s">
        <v>32</v>
      </c>
      <c r="G166" s="246">
        <v>0</v>
      </c>
      <c r="H166" s="270">
        <v>2169233</v>
      </c>
    </row>
    <row r="167" spans="1:8" ht="33">
      <c r="A167" s="264" t="s">
        <v>41</v>
      </c>
      <c r="B167" s="216" t="s">
        <v>4</v>
      </c>
      <c r="C167" s="216" t="s">
        <v>80</v>
      </c>
      <c r="D167" s="216" t="s">
        <v>38</v>
      </c>
      <c r="E167" s="216" t="s">
        <v>815</v>
      </c>
      <c r="F167" s="239" t="s">
        <v>42</v>
      </c>
      <c r="G167" s="246">
        <v>0</v>
      </c>
      <c r="H167" s="270">
        <v>274000</v>
      </c>
    </row>
    <row r="168" spans="1:8" ht="16.5">
      <c r="A168" s="265" t="s">
        <v>791</v>
      </c>
      <c r="B168" s="228" t="s">
        <v>4</v>
      </c>
      <c r="C168" s="228" t="s">
        <v>55</v>
      </c>
      <c r="D168" s="228"/>
      <c r="E168" s="228"/>
      <c r="F168" s="229"/>
      <c r="G168" s="244">
        <f t="shared" ref="G168:H172" si="13">G169</f>
        <v>20000</v>
      </c>
      <c r="H168" s="268">
        <f t="shared" si="13"/>
        <v>20000</v>
      </c>
    </row>
    <row r="169" spans="1:8" ht="16.5">
      <c r="A169" s="265" t="s">
        <v>792</v>
      </c>
      <c r="B169" s="228" t="s">
        <v>4</v>
      </c>
      <c r="C169" s="228" t="s">
        <v>55</v>
      </c>
      <c r="D169" s="228" t="s">
        <v>55</v>
      </c>
      <c r="E169" s="228"/>
      <c r="F169" s="229"/>
      <c r="G169" s="244">
        <f t="shared" si="13"/>
        <v>20000</v>
      </c>
      <c r="H169" s="268">
        <f t="shared" si="13"/>
        <v>20000</v>
      </c>
    </row>
    <row r="170" spans="1:8" ht="49.5">
      <c r="A170" s="264" t="s">
        <v>793</v>
      </c>
      <c r="B170" s="216" t="s">
        <v>4</v>
      </c>
      <c r="C170" s="216" t="s">
        <v>55</v>
      </c>
      <c r="D170" s="216" t="s">
        <v>55</v>
      </c>
      <c r="E170" s="216" t="s">
        <v>340</v>
      </c>
      <c r="F170" s="239"/>
      <c r="G170" s="246">
        <f t="shared" si="13"/>
        <v>20000</v>
      </c>
      <c r="H170" s="270">
        <f t="shared" si="13"/>
        <v>20000</v>
      </c>
    </row>
    <row r="171" spans="1:8" ht="16.5">
      <c r="A171" s="264" t="s">
        <v>794</v>
      </c>
      <c r="B171" s="216" t="s">
        <v>4</v>
      </c>
      <c r="C171" s="216" t="s">
        <v>55</v>
      </c>
      <c r="D171" s="216" t="s">
        <v>55</v>
      </c>
      <c r="E171" s="216" t="s">
        <v>339</v>
      </c>
      <c r="F171" s="239"/>
      <c r="G171" s="246">
        <f t="shared" si="13"/>
        <v>20000</v>
      </c>
      <c r="H171" s="270">
        <f t="shared" si="13"/>
        <v>20000</v>
      </c>
    </row>
    <row r="172" spans="1:8" ht="17.25" customHeight="1">
      <c r="A172" s="264" t="s">
        <v>795</v>
      </c>
      <c r="B172" s="216" t="s">
        <v>4</v>
      </c>
      <c r="C172" s="216" t="s">
        <v>55</v>
      </c>
      <c r="D172" s="216" t="s">
        <v>55</v>
      </c>
      <c r="E172" s="216" t="s">
        <v>682</v>
      </c>
      <c r="F172" s="239"/>
      <c r="G172" s="246">
        <f t="shared" si="13"/>
        <v>20000</v>
      </c>
      <c r="H172" s="270">
        <f t="shared" si="13"/>
        <v>20000</v>
      </c>
    </row>
    <row r="173" spans="1:8" ht="33">
      <c r="A173" s="264" t="s">
        <v>41</v>
      </c>
      <c r="B173" s="216" t="s">
        <v>4</v>
      </c>
      <c r="C173" s="216" t="s">
        <v>55</v>
      </c>
      <c r="D173" s="216" t="s">
        <v>55</v>
      </c>
      <c r="E173" s="216" t="s">
        <v>682</v>
      </c>
      <c r="F173" s="239" t="s">
        <v>42</v>
      </c>
      <c r="G173" s="246">
        <v>20000</v>
      </c>
      <c r="H173" s="270">
        <v>20000</v>
      </c>
    </row>
    <row r="174" spans="1:8" ht="16.5">
      <c r="A174" s="265" t="s">
        <v>87</v>
      </c>
      <c r="B174" s="228" t="s">
        <v>4</v>
      </c>
      <c r="C174" s="228" t="s">
        <v>60</v>
      </c>
      <c r="D174" s="228"/>
      <c r="E174" s="228"/>
      <c r="F174" s="229"/>
      <c r="G174" s="244">
        <f>G175+G184</f>
        <v>435064</v>
      </c>
      <c r="H174" s="268">
        <f>H175+H184</f>
        <v>441564</v>
      </c>
    </row>
    <row r="175" spans="1:8" ht="16.5">
      <c r="A175" s="265" t="s">
        <v>88</v>
      </c>
      <c r="B175" s="228" t="s">
        <v>4</v>
      </c>
      <c r="C175" s="228" t="s">
        <v>60</v>
      </c>
      <c r="D175" s="228" t="s">
        <v>25</v>
      </c>
      <c r="E175" s="216"/>
      <c r="F175" s="239"/>
      <c r="G175" s="244">
        <f>G176</f>
        <v>147564</v>
      </c>
      <c r="H175" s="268">
        <f>H176+H180</f>
        <v>147564</v>
      </c>
    </row>
    <row r="176" spans="1:8" ht="49.5" customHeight="1">
      <c r="A176" s="263" t="s">
        <v>550</v>
      </c>
      <c r="B176" s="216" t="s">
        <v>4</v>
      </c>
      <c r="C176" s="216" t="s">
        <v>60</v>
      </c>
      <c r="D176" s="216" t="s">
        <v>25</v>
      </c>
      <c r="E176" s="216" t="s">
        <v>312</v>
      </c>
      <c r="F176" s="239"/>
      <c r="G176" s="246">
        <f>G177</f>
        <v>147564</v>
      </c>
      <c r="H176" s="270">
        <f>H177</f>
        <v>0</v>
      </c>
    </row>
    <row r="177" spans="1:8" ht="33">
      <c r="A177" s="222" t="s">
        <v>334</v>
      </c>
      <c r="B177" s="216" t="s">
        <v>4</v>
      </c>
      <c r="C177" s="216" t="s">
        <v>60</v>
      </c>
      <c r="D177" s="216" t="s">
        <v>25</v>
      </c>
      <c r="E177" s="216" t="s">
        <v>604</v>
      </c>
      <c r="F177" s="239"/>
      <c r="G177" s="246">
        <f>G178</f>
        <v>147564</v>
      </c>
      <c r="H177" s="270">
        <f>H178</f>
        <v>0</v>
      </c>
    </row>
    <row r="178" spans="1:8" ht="16.5">
      <c r="A178" s="271" t="s">
        <v>335</v>
      </c>
      <c r="B178" s="216" t="s">
        <v>4</v>
      </c>
      <c r="C178" s="216" t="s">
        <v>60</v>
      </c>
      <c r="D178" s="216" t="s">
        <v>25</v>
      </c>
      <c r="E178" s="216" t="s">
        <v>736</v>
      </c>
      <c r="F178" s="239"/>
      <c r="G178" s="246">
        <f>G179</f>
        <v>147564</v>
      </c>
      <c r="H178" s="270">
        <f>H179</f>
        <v>0</v>
      </c>
    </row>
    <row r="179" spans="1:8" ht="16.5">
      <c r="A179" s="264" t="s">
        <v>89</v>
      </c>
      <c r="B179" s="216" t="s">
        <v>4</v>
      </c>
      <c r="C179" s="216" t="s">
        <v>60</v>
      </c>
      <c r="D179" s="216" t="s">
        <v>25</v>
      </c>
      <c r="E179" s="216" t="s">
        <v>736</v>
      </c>
      <c r="F179" s="239" t="s">
        <v>90</v>
      </c>
      <c r="G179" s="246">
        <v>147564</v>
      </c>
      <c r="H179" s="270">
        <v>0</v>
      </c>
    </row>
    <row r="180" spans="1:8" ht="55.5" customHeight="1">
      <c r="A180" s="202" t="s">
        <v>28</v>
      </c>
      <c r="B180" s="216" t="s">
        <v>4</v>
      </c>
      <c r="C180" s="216" t="s">
        <v>60</v>
      </c>
      <c r="D180" s="216" t="s">
        <v>25</v>
      </c>
      <c r="E180" s="216" t="s">
        <v>279</v>
      </c>
      <c r="F180" s="239"/>
      <c r="G180" s="246">
        <f t="shared" ref="G180:H182" si="14">G181</f>
        <v>0</v>
      </c>
      <c r="H180" s="270">
        <f t="shared" si="14"/>
        <v>147564</v>
      </c>
    </row>
    <row r="181" spans="1:8" ht="21" customHeight="1">
      <c r="A181" s="202" t="s">
        <v>45</v>
      </c>
      <c r="B181" s="216" t="s">
        <v>4</v>
      </c>
      <c r="C181" s="216" t="s">
        <v>60</v>
      </c>
      <c r="D181" s="216" t="s">
        <v>25</v>
      </c>
      <c r="E181" s="216" t="s">
        <v>287</v>
      </c>
      <c r="F181" s="239"/>
      <c r="G181" s="246">
        <f t="shared" si="14"/>
        <v>0</v>
      </c>
      <c r="H181" s="270">
        <f t="shared" si="14"/>
        <v>147564</v>
      </c>
    </row>
    <row r="182" spans="1:8" ht="16.5">
      <c r="A182" s="271" t="s">
        <v>335</v>
      </c>
      <c r="B182" s="216" t="s">
        <v>4</v>
      </c>
      <c r="C182" s="216" t="s">
        <v>60</v>
      </c>
      <c r="D182" s="216" t="s">
        <v>25</v>
      </c>
      <c r="E182" s="216" t="s">
        <v>816</v>
      </c>
      <c r="F182" s="239"/>
      <c r="G182" s="246">
        <f t="shared" si="14"/>
        <v>0</v>
      </c>
      <c r="H182" s="270">
        <f t="shared" si="14"/>
        <v>147564</v>
      </c>
    </row>
    <row r="183" spans="1:8" ht="16.5">
      <c r="A183" s="271" t="s">
        <v>89</v>
      </c>
      <c r="B183" s="216" t="s">
        <v>4</v>
      </c>
      <c r="C183" s="216" t="s">
        <v>60</v>
      </c>
      <c r="D183" s="216" t="s">
        <v>25</v>
      </c>
      <c r="E183" s="216" t="s">
        <v>816</v>
      </c>
      <c r="F183" s="239" t="s">
        <v>90</v>
      </c>
      <c r="G183" s="246">
        <v>0</v>
      </c>
      <c r="H183" s="270">
        <v>147564</v>
      </c>
    </row>
    <row r="184" spans="1:8" ht="16.5">
      <c r="A184" s="274" t="s">
        <v>91</v>
      </c>
      <c r="B184" s="228" t="s">
        <v>4</v>
      </c>
      <c r="C184" s="228" t="s">
        <v>60</v>
      </c>
      <c r="D184" s="228" t="s">
        <v>34</v>
      </c>
      <c r="E184" s="228"/>
      <c r="F184" s="229"/>
      <c r="G184" s="244">
        <f>+G193+G185+P213</f>
        <v>287500</v>
      </c>
      <c r="H184" s="268">
        <f>+H193+H185+H189+H204</f>
        <v>294000</v>
      </c>
    </row>
    <row r="185" spans="1:8" ht="49.5">
      <c r="A185" s="264" t="s">
        <v>660</v>
      </c>
      <c r="B185" s="239" t="s">
        <v>4</v>
      </c>
      <c r="C185" s="239" t="s">
        <v>60</v>
      </c>
      <c r="D185" s="239" t="s">
        <v>34</v>
      </c>
      <c r="E185" s="216" t="s">
        <v>722</v>
      </c>
      <c r="F185" s="239"/>
      <c r="G185" s="246">
        <f t="shared" ref="G185:H187" si="15">G186</f>
        <v>46000</v>
      </c>
      <c r="H185" s="270">
        <f t="shared" si="15"/>
        <v>0</v>
      </c>
    </row>
    <row r="186" spans="1:8" ht="16.5">
      <c r="A186" s="264" t="s">
        <v>773</v>
      </c>
      <c r="B186" s="239" t="s">
        <v>4</v>
      </c>
      <c r="C186" s="239" t="s">
        <v>60</v>
      </c>
      <c r="D186" s="239" t="s">
        <v>34</v>
      </c>
      <c r="E186" s="216" t="s">
        <v>723</v>
      </c>
      <c r="F186" s="239"/>
      <c r="G186" s="246">
        <f t="shared" si="15"/>
        <v>46000</v>
      </c>
      <c r="H186" s="270">
        <f t="shared" si="15"/>
        <v>0</v>
      </c>
    </row>
    <row r="187" spans="1:8" ht="33">
      <c r="A187" s="264" t="s">
        <v>659</v>
      </c>
      <c r="B187" s="239" t="s">
        <v>4</v>
      </c>
      <c r="C187" s="239" t="s">
        <v>60</v>
      </c>
      <c r="D187" s="239" t="s">
        <v>34</v>
      </c>
      <c r="E187" s="216" t="s">
        <v>724</v>
      </c>
      <c r="F187" s="239"/>
      <c r="G187" s="246">
        <f t="shared" si="15"/>
        <v>46000</v>
      </c>
      <c r="H187" s="270">
        <f t="shared" si="15"/>
        <v>0</v>
      </c>
    </row>
    <row r="188" spans="1:8" ht="33">
      <c r="A188" s="264" t="s">
        <v>657</v>
      </c>
      <c r="B188" s="239" t="s">
        <v>4</v>
      </c>
      <c r="C188" s="239" t="s">
        <v>60</v>
      </c>
      <c r="D188" s="239" t="s">
        <v>34</v>
      </c>
      <c r="E188" s="216" t="s">
        <v>724</v>
      </c>
      <c r="F188" s="239" t="s">
        <v>656</v>
      </c>
      <c r="G188" s="246">
        <v>46000</v>
      </c>
      <c r="H188" s="270">
        <v>0</v>
      </c>
    </row>
    <row r="189" spans="1:8" ht="49.5">
      <c r="A189" s="202" t="s">
        <v>28</v>
      </c>
      <c r="B189" s="239" t="s">
        <v>4</v>
      </c>
      <c r="C189" s="239" t="s">
        <v>60</v>
      </c>
      <c r="D189" s="239" t="s">
        <v>34</v>
      </c>
      <c r="E189" s="216" t="s">
        <v>817</v>
      </c>
      <c r="F189" s="239"/>
      <c r="G189" s="246">
        <f t="shared" ref="G189:H191" si="16">G190</f>
        <v>0</v>
      </c>
      <c r="H189" s="270">
        <f t="shared" si="16"/>
        <v>45000</v>
      </c>
    </row>
    <row r="190" spans="1:8" ht="16.5">
      <c r="A190" s="202" t="s">
        <v>45</v>
      </c>
      <c r="B190" s="239" t="s">
        <v>4</v>
      </c>
      <c r="C190" s="239" t="s">
        <v>60</v>
      </c>
      <c r="D190" s="239" t="s">
        <v>34</v>
      </c>
      <c r="E190" s="216" t="s">
        <v>287</v>
      </c>
      <c r="F190" s="239"/>
      <c r="G190" s="246">
        <f t="shared" si="16"/>
        <v>0</v>
      </c>
      <c r="H190" s="270">
        <f t="shared" si="16"/>
        <v>45000</v>
      </c>
    </row>
    <row r="191" spans="1:8" ht="33">
      <c r="A191" s="264" t="s">
        <v>659</v>
      </c>
      <c r="B191" s="239" t="s">
        <v>4</v>
      </c>
      <c r="C191" s="239" t="s">
        <v>60</v>
      </c>
      <c r="D191" s="239" t="s">
        <v>34</v>
      </c>
      <c r="E191" s="216" t="s">
        <v>818</v>
      </c>
      <c r="F191" s="239"/>
      <c r="G191" s="246">
        <f t="shared" si="16"/>
        <v>0</v>
      </c>
      <c r="H191" s="270">
        <f t="shared" si="16"/>
        <v>45000</v>
      </c>
    </row>
    <row r="192" spans="1:8" ht="33">
      <c r="A192" s="264" t="s">
        <v>657</v>
      </c>
      <c r="B192" s="239" t="s">
        <v>4</v>
      </c>
      <c r="C192" s="239" t="s">
        <v>60</v>
      </c>
      <c r="D192" s="239" t="s">
        <v>34</v>
      </c>
      <c r="E192" s="216" t="s">
        <v>818</v>
      </c>
      <c r="F192" s="239" t="s">
        <v>656</v>
      </c>
      <c r="G192" s="246">
        <v>0</v>
      </c>
      <c r="H192" s="270">
        <v>45000</v>
      </c>
    </row>
    <row r="193" spans="1:8" ht="49.5">
      <c r="A193" s="263" t="s">
        <v>333</v>
      </c>
      <c r="B193" s="216" t="s">
        <v>4</v>
      </c>
      <c r="C193" s="216" t="s">
        <v>60</v>
      </c>
      <c r="D193" s="216" t="s">
        <v>34</v>
      </c>
      <c r="E193" s="216" t="s">
        <v>312</v>
      </c>
      <c r="F193" s="239"/>
      <c r="G193" s="246">
        <f>G194+G201</f>
        <v>241500</v>
      </c>
      <c r="H193" s="270">
        <f>H194+H201</f>
        <v>0</v>
      </c>
    </row>
    <row r="194" spans="1:8" ht="16.5">
      <c r="A194" s="263" t="s">
        <v>336</v>
      </c>
      <c r="B194" s="216" t="s">
        <v>4</v>
      </c>
      <c r="C194" s="216" t="s">
        <v>60</v>
      </c>
      <c r="D194" s="216" t="s">
        <v>34</v>
      </c>
      <c r="E194" s="216" t="s">
        <v>313</v>
      </c>
      <c r="F194" s="239"/>
      <c r="G194" s="246">
        <f>G195+G197+G199</f>
        <v>196500</v>
      </c>
      <c r="H194" s="270">
        <f>H195+H197+H199</f>
        <v>0</v>
      </c>
    </row>
    <row r="195" spans="1:8" ht="33">
      <c r="A195" s="271" t="s">
        <v>337</v>
      </c>
      <c r="B195" s="216" t="s">
        <v>4</v>
      </c>
      <c r="C195" s="216" t="s">
        <v>60</v>
      </c>
      <c r="D195" s="216" t="s">
        <v>34</v>
      </c>
      <c r="E195" s="216" t="s">
        <v>725</v>
      </c>
      <c r="F195" s="239"/>
      <c r="G195" s="246">
        <f>+G196</f>
        <v>70000</v>
      </c>
      <c r="H195" s="270">
        <f>+H196</f>
        <v>0</v>
      </c>
    </row>
    <row r="196" spans="1:8" ht="33">
      <c r="A196" s="264" t="s">
        <v>657</v>
      </c>
      <c r="B196" s="216" t="s">
        <v>4</v>
      </c>
      <c r="C196" s="216" t="s">
        <v>60</v>
      </c>
      <c r="D196" s="216" t="s">
        <v>34</v>
      </c>
      <c r="E196" s="216" t="s">
        <v>725</v>
      </c>
      <c r="F196" s="239" t="s">
        <v>656</v>
      </c>
      <c r="G196" s="246">
        <v>70000</v>
      </c>
      <c r="H196" s="270">
        <v>0</v>
      </c>
    </row>
    <row r="197" spans="1:8" ht="16.5">
      <c r="A197" s="269" t="s">
        <v>92</v>
      </c>
      <c r="B197" s="239" t="s">
        <v>4</v>
      </c>
      <c r="C197" s="239" t="s">
        <v>60</v>
      </c>
      <c r="D197" s="239" t="s">
        <v>34</v>
      </c>
      <c r="E197" s="216" t="s">
        <v>726</v>
      </c>
      <c r="F197" s="239"/>
      <c r="G197" s="246">
        <f>+G198</f>
        <v>120000</v>
      </c>
      <c r="H197" s="270">
        <f>+H198</f>
        <v>0</v>
      </c>
    </row>
    <row r="198" spans="1:8" ht="33">
      <c r="A198" s="264" t="s">
        <v>657</v>
      </c>
      <c r="B198" s="239" t="s">
        <v>4</v>
      </c>
      <c r="C198" s="239" t="s">
        <v>60</v>
      </c>
      <c r="D198" s="239" t="s">
        <v>34</v>
      </c>
      <c r="E198" s="216" t="s">
        <v>726</v>
      </c>
      <c r="F198" s="239" t="s">
        <v>656</v>
      </c>
      <c r="G198" s="246">
        <v>120000</v>
      </c>
      <c r="H198" s="270">
        <v>0</v>
      </c>
    </row>
    <row r="199" spans="1:8" ht="33">
      <c r="A199" s="271" t="s">
        <v>93</v>
      </c>
      <c r="B199" s="239" t="s">
        <v>4</v>
      </c>
      <c r="C199" s="239" t="s">
        <v>60</v>
      </c>
      <c r="D199" s="239" t="s">
        <v>34</v>
      </c>
      <c r="E199" s="216" t="s">
        <v>727</v>
      </c>
      <c r="F199" s="248"/>
      <c r="G199" s="246">
        <f>+G200</f>
        <v>6500</v>
      </c>
      <c r="H199" s="270">
        <f>+H200</f>
        <v>0</v>
      </c>
    </row>
    <row r="200" spans="1:8" ht="33">
      <c r="A200" s="264" t="s">
        <v>657</v>
      </c>
      <c r="B200" s="239" t="s">
        <v>4</v>
      </c>
      <c r="C200" s="239" t="s">
        <v>60</v>
      </c>
      <c r="D200" s="239" t="s">
        <v>34</v>
      </c>
      <c r="E200" s="216" t="s">
        <v>727</v>
      </c>
      <c r="F200" s="239" t="s">
        <v>656</v>
      </c>
      <c r="G200" s="246">
        <v>6500</v>
      </c>
      <c r="H200" s="270">
        <v>0</v>
      </c>
    </row>
    <row r="201" spans="1:8" ht="33">
      <c r="A201" s="222" t="s">
        <v>334</v>
      </c>
      <c r="B201" s="216" t="s">
        <v>4</v>
      </c>
      <c r="C201" s="216" t="s">
        <v>60</v>
      </c>
      <c r="D201" s="216" t="s">
        <v>34</v>
      </c>
      <c r="E201" s="216" t="s">
        <v>604</v>
      </c>
      <c r="F201" s="239"/>
      <c r="G201" s="246">
        <f>G202</f>
        <v>45000</v>
      </c>
      <c r="H201" s="270">
        <f>H202</f>
        <v>0</v>
      </c>
    </row>
    <row r="202" spans="1:8" ht="66">
      <c r="A202" s="222" t="s">
        <v>770</v>
      </c>
      <c r="B202" s="216" t="s">
        <v>4</v>
      </c>
      <c r="C202" s="216" t="s">
        <v>60</v>
      </c>
      <c r="D202" s="216" t="s">
        <v>34</v>
      </c>
      <c r="E202" s="216" t="s">
        <v>737</v>
      </c>
      <c r="F202" s="239"/>
      <c r="G202" s="246">
        <f>G203</f>
        <v>45000</v>
      </c>
      <c r="H202" s="270">
        <f>H203</f>
        <v>0</v>
      </c>
    </row>
    <row r="203" spans="1:8" ht="16.5">
      <c r="A203" s="264" t="s">
        <v>89</v>
      </c>
      <c r="B203" s="216" t="s">
        <v>4</v>
      </c>
      <c r="C203" s="216" t="s">
        <v>60</v>
      </c>
      <c r="D203" s="216" t="s">
        <v>34</v>
      </c>
      <c r="E203" s="216" t="s">
        <v>737</v>
      </c>
      <c r="F203" s="239" t="s">
        <v>90</v>
      </c>
      <c r="G203" s="246">
        <v>45000</v>
      </c>
      <c r="H203" s="270">
        <v>0</v>
      </c>
    </row>
    <row r="204" spans="1:8" ht="49.5">
      <c r="A204" s="202" t="s">
        <v>28</v>
      </c>
      <c r="B204" s="216" t="s">
        <v>4</v>
      </c>
      <c r="C204" s="216" t="s">
        <v>60</v>
      </c>
      <c r="D204" s="216" t="s">
        <v>34</v>
      </c>
      <c r="E204" s="216" t="s">
        <v>279</v>
      </c>
      <c r="F204" s="239"/>
      <c r="G204" s="246">
        <f>G205+G212</f>
        <v>0</v>
      </c>
      <c r="H204" s="270">
        <f>H205+H212</f>
        <v>249000</v>
      </c>
    </row>
    <row r="205" spans="1:8" ht="16.5">
      <c r="A205" s="202" t="s">
        <v>45</v>
      </c>
      <c r="B205" s="216" t="s">
        <v>4</v>
      </c>
      <c r="C205" s="216" t="s">
        <v>60</v>
      </c>
      <c r="D205" s="216" t="s">
        <v>34</v>
      </c>
      <c r="E205" s="216" t="s">
        <v>287</v>
      </c>
      <c r="F205" s="239"/>
      <c r="G205" s="246">
        <f>G206+G208+G210</f>
        <v>0</v>
      </c>
      <c r="H205" s="270">
        <f>H206+H208+H210</f>
        <v>204000</v>
      </c>
    </row>
    <row r="206" spans="1:8" ht="33">
      <c r="A206" s="271" t="s">
        <v>337</v>
      </c>
      <c r="B206" s="216" t="s">
        <v>4</v>
      </c>
      <c r="C206" s="216" t="s">
        <v>60</v>
      </c>
      <c r="D206" s="216" t="s">
        <v>34</v>
      </c>
      <c r="E206" s="216" t="s">
        <v>820</v>
      </c>
      <c r="F206" s="239"/>
      <c r="G206" s="246">
        <f>+G207</f>
        <v>0</v>
      </c>
      <c r="H206" s="270">
        <f>+H207</f>
        <v>68000</v>
      </c>
    </row>
    <row r="207" spans="1:8" ht="33">
      <c r="A207" s="271" t="s">
        <v>657</v>
      </c>
      <c r="B207" s="216" t="s">
        <v>4</v>
      </c>
      <c r="C207" s="216" t="s">
        <v>60</v>
      </c>
      <c r="D207" s="216" t="s">
        <v>34</v>
      </c>
      <c r="E207" s="216" t="s">
        <v>820</v>
      </c>
      <c r="F207" s="239" t="s">
        <v>656</v>
      </c>
      <c r="G207" s="246">
        <v>0</v>
      </c>
      <c r="H207" s="270">
        <v>68000</v>
      </c>
    </row>
    <row r="208" spans="1:8" ht="16.5">
      <c r="A208" s="591" t="s">
        <v>92</v>
      </c>
      <c r="B208" s="239" t="s">
        <v>4</v>
      </c>
      <c r="C208" s="239" t="s">
        <v>60</v>
      </c>
      <c r="D208" s="239" t="s">
        <v>34</v>
      </c>
      <c r="E208" s="216" t="s">
        <v>821</v>
      </c>
      <c r="F208" s="239"/>
      <c r="G208" s="246">
        <f>+G209</f>
        <v>0</v>
      </c>
      <c r="H208" s="270">
        <f>+H209</f>
        <v>130000</v>
      </c>
    </row>
    <row r="209" spans="1:8" ht="33">
      <c r="A209" s="271" t="s">
        <v>657</v>
      </c>
      <c r="B209" s="239" t="s">
        <v>4</v>
      </c>
      <c r="C209" s="239" t="s">
        <v>60</v>
      </c>
      <c r="D209" s="239" t="s">
        <v>34</v>
      </c>
      <c r="E209" s="216" t="s">
        <v>821</v>
      </c>
      <c r="F209" s="239" t="s">
        <v>656</v>
      </c>
      <c r="G209" s="246">
        <v>0</v>
      </c>
      <c r="H209" s="270">
        <v>130000</v>
      </c>
    </row>
    <row r="210" spans="1:8" ht="33">
      <c r="A210" s="271" t="s">
        <v>93</v>
      </c>
      <c r="B210" s="239" t="s">
        <v>4</v>
      </c>
      <c r="C210" s="239" t="s">
        <v>60</v>
      </c>
      <c r="D210" s="239" t="s">
        <v>34</v>
      </c>
      <c r="E210" s="216" t="s">
        <v>822</v>
      </c>
      <c r="F210" s="248"/>
      <c r="G210" s="246">
        <f>+G211</f>
        <v>0</v>
      </c>
      <c r="H210" s="270">
        <f>+H211</f>
        <v>6000</v>
      </c>
    </row>
    <row r="211" spans="1:8" ht="33">
      <c r="A211" s="264" t="s">
        <v>657</v>
      </c>
      <c r="B211" s="239" t="s">
        <v>4</v>
      </c>
      <c r="C211" s="239" t="s">
        <v>60</v>
      </c>
      <c r="D211" s="239" t="s">
        <v>34</v>
      </c>
      <c r="E211" s="216" t="s">
        <v>822</v>
      </c>
      <c r="F211" s="239" t="s">
        <v>656</v>
      </c>
      <c r="G211" s="246">
        <v>0</v>
      </c>
      <c r="H211" s="270">
        <v>6000</v>
      </c>
    </row>
    <row r="212" spans="1:8" ht="33">
      <c r="A212" s="222" t="s">
        <v>334</v>
      </c>
      <c r="B212" s="216" t="s">
        <v>4</v>
      </c>
      <c r="C212" s="216" t="s">
        <v>60</v>
      </c>
      <c r="D212" s="216" t="s">
        <v>34</v>
      </c>
      <c r="E212" s="239" t="s">
        <v>287</v>
      </c>
      <c r="F212" s="239"/>
      <c r="G212" s="246">
        <v>0</v>
      </c>
      <c r="H212" s="270">
        <f>H213</f>
        <v>45000</v>
      </c>
    </row>
    <row r="213" spans="1:8" ht="66">
      <c r="A213" s="222" t="s">
        <v>770</v>
      </c>
      <c r="B213" s="216" t="s">
        <v>4</v>
      </c>
      <c r="C213" s="216" t="s">
        <v>60</v>
      </c>
      <c r="D213" s="216" t="s">
        <v>34</v>
      </c>
      <c r="E213" s="239" t="s">
        <v>830</v>
      </c>
      <c r="F213" s="239"/>
      <c r="G213" s="246">
        <v>0</v>
      </c>
      <c r="H213" s="270">
        <v>45000</v>
      </c>
    </row>
    <row r="214" spans="1:8" ht="16.5">
      <c r="A214" s="264" t="s">
        <v>89</v>
      </c>
      <c r="B214" s="216" t="s">
        <v>4</v>
      </c>
      <c r="C214" s="216" t="s">
        <v>60</v>
      </c>
      <c r="D214" s="216" t="s">
        <v>34</v>
      </c>
      <c r="E214" s="216" t="s">
        <v>737</v>
      </c>
      <c r="F214" s="239" t="s">
        <v>90</v>
      </c>
      <c r="G214" s="246">
        <v>0</v>
      </c>
      <c r="H214" s="270">
        <v>45000</v>
      </c>
    </row>
    <row r="215" spans="1:8" ht="16.5">
      <c r="A215" s="275" t="s">
        <v>94</v>
      </c>
      <c r="B215" s="228" t="s">
        <v>4</v>
      </c>
      <c r="C215" s="229" t="s">
        <v>95</v>
      </c>
      <c r="D215" s="229"/>
      <c r="E215" s="229"/>
      <c r="F215" s="229"/>
      <c r="G215" s="230">
        <f>G216</f>
        <v>2969786</v>
      </c>
      <c r="H215" s="250">
        <f>H216</f>
        <v>3024736</v>
      </c>
    </row>
    <row r="216" spans="1:8" ht="16.5">
      <c r="A216" s="266" t="s">
        <v>96</v>
      </c>
      <c r="B216" s="229" t="s">
        <v>4</v>
      </c>
      <c r="C216" s="229" t="s">
        <v>95</v>
      </c>
      <c r="D216" s="228" t="s">
        <v>25</v>
      </c>
      <c r="E216" s="229"/>
      <c r="F216" s="229"/>
      <c r="G216" s="244">
        <f>G217+G225+G240</f>
        <v>2969786</v>
      </c>
      <c r="H216" s="268">
        <f>H217+H225+H240+H221</f>
        <v>3024736</v>
      </c>
    </row>
    <row r="217" spans="1:8" ht="52.5" customHeight="1">
      <c r="A217" s="202" t="s">
        <v>752</v>
      </c>
      <c r="B217" s="239" t="s">
        <v>4</v>
      </c>
      <c r="C217" s="239" t="s">
        <v>95</v>
      </c>
      <c r="D217" s="239" t="s">
        <v>25</v>
      </c>
      <c r="E217" s="239" t="s">
        <v>307</v>
      </c>
      <c r="F217" s="239"/>
      <c r="G217" s="246">
        <f t="shared" ref="G217:H219" si="17">G218</f>
        <v>9500</v>
      </c>
      <c r="H217" s="270">
        <f t="shared" si="17"/>
        <v>0</v>
      </c>
    </row>
    <row r="218" spans="1:8" ht="16.5">
      <c r="A218" s="209" t="s">
        <v>341</v>
      </c>
      <c r="B218" s="239" t="s">
        <v>4</v>
      </c>
      <c r="C218" s="239" t="s">
        <v>95</v>
      </c>
      <c r="D218" s="239" t="s">
        <v>25</v>
      </c>
      <c r="E218" s="239" t="s">
        <v>728</v>
      </c>
      <c r="F218" s="239"/>
      <c r="G218" s="246">
        <f t="shared" si="17"/>
        <v>9500</v>
      </c>
      <c r="H218" s="270">
        <f t="shared" si="17"/>
        <v>0</v>
      </c>
    </row>
    <row r="219" spans="1:8" ht="33">
      <c r="A219" s="272" t="s">
        <v>97</v>
      </c>
      <c r="B219" s="236" t="s">
        <v>4</v>
      </c>
      <c r="C219" s="239" t="s">
        <v>95</v>
      </c>
      <c r="D219" s="239" t="s">
        <v>25</v>
      </c>
      <c r="E219" s="236" t="s">
        <v>729</v>
      </c>
      <c r="F219" s="239"/>
      <c r="G219" s="246">
        <f t="shared" si="17"/>
        <v>9500</v>
      </c>
      <c r="H219" s="270">
        <f t="shared" si="17"/>
        <v>0</v>
      </c>
    </row>
    <row r="220" spans="1:8" ht="33">
      <c r="A220" s="271" t="s">
        <v>41</v>
      </c>
      <c r="B220" s="236" t="s">
        <v>4</v>
      </c>
      <c r="C220" s="239" t="s">
        <v>95</v>
      </c>
      <c r="D220" s="239" t="s">
        <v>25</v>
      </c>
      <c r="E220" s="236" t="s">
        <v>729</v>
      </c>
      <c r="F220" s="239" t="s">
        <v>42</v>
      </c>
      <c r="G220" s="246">
        <v>9500</v>
      </c>
      <c r="H220" s="270">
        <v>0</v>
      </c>
    </row>
    <row r="221" spans="1:8" ht="49.5">
      <c r="A221" s="202" t="s">
        <v>28</v>
      </c>
      <c r="B221" s="239" t="s">
        <v>4</v>
      </c>
      <c r="C221" s="239" t="s">
        <v>95</v>
      </c>
      <c r="D221" s="239" t="s">
        <v>25</v>
      </c>
      <c r="E221" s="239" t="s">
        <v>279</v>
      </c>
      <c r="F221" s="239"/>
      <c r="G221" s="246">
        <f t="shared" ref="G221:H223" si="18">G222</f>
        <v>0</v>
      </c>
      <c r="H221" s="270">
        <f t="shared" si="18"/>
        <v>6000</v>
      </c>
    </row>
    <row r="222" spans="1:8" ht="16.5">
      <c r="A222" s="202" t="s">
        <v>45</v>
      </c>
      <c r="B222" s="239" t="s">
        <v>4</v>
      </c>
      <c r="C222" s="239" t="s">
        <v>95</v>
      </c>
      <c r="D222" s="239" t="s">
        <v>25</v>
      </c>
      <c r="E222" s="239" t="s">
        <v>287</v>
      </c>
      <c r="F222" s="239"/>
      <c r="G222" s="246">
        <f t="shared" si="18"/>
        <v>0</v>
      </c>
      <c r="H222" s="270">
        <f t="shared" si="18"/>
        <v>6000</v>
      </c>
    </row>
    <row r="223" spans="1:8" ht="33">
      <c r="A223" s="272" t="s">
        <v>97</v>
      </c>
      <c r="B223" s="236" t="s">
        <v>4</v>
      </c>
      <c r="C223" s="239" t="s">
        <v>95</v>
      </c>
      <c r="D223" s="239" t="s">
        <v>25</v>
      </c>
      <c r="E223" s="236" t="s">
        <v>819</v>
      </c>
      <c r="F223" s="239"/>
      <c r="G223" s="246">
        <f t="shared" si="18"/>
        <v>0</v>
      </c>
      <c r="H223" s="270">
        <f t="shared" si="18"/>
        <v>6000</v>
      </c>
    </row>
    <row r="224" spans="1:8" ht="33">
      <c r="A224" s="271" t="s">
        <v>41</v>
      </c>
      <c r="B224" s="236" t="s">
        <v>4</v>
      </c>
      <c r="C224" s="239" t="s">
        <v>95</v>
      </c>
      <c r="D224" s="239" t="s">
        <v>25</v>
      </c>
      <c r="E224" s="236" t="s">
        <v>819</v>
      </c>
      <c r="F224" s="239" t="s">
        <v>42</v>
      </c>
      <c r="G224" s="246">
        <v>0</v>
      </c>
      <c r="H224" s="270">
        <v>6000</v>
      </c>
    </row>
    <row r="225" spans="1:8" ht="49.5">
      <c r="A225" s="202" t="s">
        <v>684</v>
      </c>
      <c r="B225" s="239" t="s">
        <v>4</v>
      </c>
      <c r="C225" s="239" t="s">
        <v>95</v>
      </c>
      <c r="D225" s="239" t="s">
        <v>25</v>
      </c>
      <c r="E225" s="239" t="s">
        <v>482</v>
      </c>
      <c r="F225" s="239"/>
      <c r="G225" s="246">
        <f>G226+G231+G234</f>
        <v>2960286</v>
      </c>
      <c r="H225" s="270">
        <f>H226+H231+H234</f>
        <v>3018736</v>
      </c>
    </row>
    <row r="226" spans="1:8" ht="16.5">
      <c r="A226" s="202" t="s">
        <v>342</v>
      </c>
      <c r="B226" s="235" t="s">
        <v>4</v>
      </c>
      <c r="C226" s="235" t="s">
        <v>95</v>
      </c>
      <c r="D226" s="235" t="s">
        <v>25</v>
      </c>
      <c r="E226" s="239" t="s">
        <v>332</v>
      </c>
      <c r="F226" s="239"/>
      <c r="G226" s="246">
        <f>G227</f>
        <v>2850186</v>
      </c>
      <c r="H226" s="270">
        <f>H227</f>
        <v>2905536</v>
      </c>
    </row>
    <row r="227" spans="1:8" ht="49.5">
      <c r="A227" s="263" t="s">
        <v>82</v>
      </c>
      <c r="B227" s="235" t="s">
        <v>4</v>
      </c>
      <c r="C227" s="235" t="s">
        <v>95</v>
      </c>
      <c r="D227" s="235" t="s">
        <v>25</v>
      </c>
      <c r="E227" s="239" t="s">
        <v>730</v>
      </c>
      <c r="F227" s="239"/>
      <c r="G227" s="246">
        <f>G228+G229+G230</f>
        <v>2850186</v>
      </c>
      <c r="H227" s="270">
        <f>H228+H229+H230</f>
        <v>2905536</v>
      </c>
    </row>
    <row r="228" spans="1:8" ht="16.5">
      <c r="A228" s="264" t="s">
        <v>83</v>
      </c>
      <c r="B228" s="235" t="s">
        <v>4</v>
      </c>
      <c r="C228" s="235" t="s">
        <v>95</v>
      </c>
      <c r="D228" s="235" t="s">
        <v>25</v>
      </c>
      <c r="E228" s="239" t="s">
        <v>730</v>
      </c>
      <c r="F228" s="239" t="s">
        <v>84</v>
      </c>
      <c r="G228" s="246">
        <v>1687536</v>
      </c>
      <c r="H228" s="270">
        <v>1691336</v>
      </c>
    </row>
    <row r="229" spans="1:8" ht="33">
      <c r="A229" s="264" t="s">
        <v>41</v>
      </c>
      <c r="B229" s="235" t="s">
        <v>4</v>
      </c>
      <c r="C229" s="235" t="s">
        <v>95</v>
      </c>
      <c r="D229" s="235" t="s">
        <v>25</v>
      </c>
      <c r="E229" s="239" t="s">
        <v>730</v>
      </c>
      <c r="F229" s="239" t="s">
        <v>42</v>
      </c>
      <c r="G229" s="246">
        <v>821650</v>
      </c>
      <c r="H229" s="270">
        <v>873200</v>
      </c>
    </row>
    <row r="230" spans="1:8" ht="16.5">
      <c r="A230" s="264" t="s">
        <v>43</v>
      </c>
      <c r="B230" s="235" t="s">
        <v>4</v>
      </c>
      <c r="C230" s="235" t="s">
        <v>95</v>
      </c>
      <c r="D230" s="235" t="s">
        <v>25</v>
      </c>
      <c r="E230" s="239" t="s">
        <v>730</v>
      </c>
      <c r="F230" s="239" t="s">
        <v>44</v>
      </c>
      <c r="G230" s="246">
        <v>341000</v>
      </c>
      <c r="H230" s="270">
        <v>341000</v>
      </c>
    </row>
    <row r="231" spans="1:8" ht="33">
      <c r="A231" s="257" t="s">
        <v>343</v>
      </c>
      <c r="B231" s="235" t="s">
        <v>4</v>
      </c>
      <c r="C231" s="235" t="s">
        <v>95</v>
      </c>
      <c r="D231" s="235" t="s">
        <v>25</v>
      </c>
      <c r="E231" s="239" t="s">
        <v>731</v>
      </c>
      <c r="F231" s="239"/>
      <c r="G231" s="246">
        <f>G232</f>
        <v>110100</v>
      </c>
      <c r="H231" s="270">
        <f>H232</f>
        <v>113200</v>
      </c>
    </row>
    <row r="232" spans="1:8" ht="16.5">
      <c r="A232" s="257" t="s">
        <v>99</v>
      </c>
      <c r="B232" s="235" t="s">
        <v>4</v>
      </c>
      <c r="C232" s="235" t="s">
        <v>95</v>
      </c>
      <c r="D232" s="235" t="s">
        <v>25</v>
      </c>
      <c r="E232" s="239" t="s">
        <v>732</v>
      </c>
      <c r="F232" s="239"/>
      <c r="G232" s="246">
        <f>G233</f>
        <v>110100</v>
      </c>
      <c r="H232" s="270">
        <f>H233</f>
        <v>113200</v>
      </c>
    </row>
    <row r="233" spans="1:8" ht="33">
      <c r="A233" s="264" t="s">
        <v>41</v>
      </c>
      <c r="B233" s="235" t="s">
        <v>4</v>
      </c>
      <c r="C233" s="235" t="s">
        <v>95</v>
      </c>
      <c r="D233" s="235" t="s">
        <v>25</v>
      </c>
      <c r="E233" s="239" t="s">
        <v>732</v>
      </c>
      <c r="F233" s="239" t="s">
        <v>42</v>
      </c>
      <c r="G233" s="246">
        <v>110100</v>
      </c>
      <c r="H233" s="270">
        <v>113200</v>
      </c>
    </row>
    <row r="234" spans="1:8" ht="16.5">
      <c r="A234" s="257" t="s">
        <v>344</v>
      </c>
      <c r="B234" s="239" t="s">
        <v>4</v>
      </c>
      <c r="C234" s="239" t="s">
        <v>95</v>
      </c>
      <c r="D234" s="239" t="s">
        <v>25</v>
      </c>
      <c r="E234" s="239" t="s">
        <v>733</v>
      </c>
      <c r="F234" s="239"/>
      <c r="G234" s="246">
        <f>G238+G235</f>
        <v>0</v>
      </c>
      <c r="H234" s="270">
        <f>H238+H235</f>
        <v>0</v>
      </c>
    </row>
    <row r="235" spans="1:8" ht="33">
      <c r="A235" s="271" t="s">
        <v>672</v>
      </c>
      <c r="B235" s="239" t="s">
        <v>4</v>
      </c>
      <c r="C235" s="239" t="s">
        <v>95</v>
      </c>
      <c r="D235" s="239" t="s">
        <v>25</v>
      </c>
      <c r="E235" s="239" t="s">
        <v>734</v>
      </c>
      <c r="F235" s="239"/>
      <c r="G235" s="246">
        <f>G236+G237</f>
        <v>0</v>
      </c>
      <c r="H235" s="270">
        <f>H236+H237</f>
        <v>0</v>
      </c>
    </row>
    <row r="236" spans="1:8" ht="33">
      <c r="A236" s="264" t="s">
        <v>41</v>
      </c>
      <c r="B236" s="239" t="s">
        <v>4</v>
      </c>
      <c r="C236" s="239" t="s">
        <v>95</v>
      </c>
      <c r="D236" s="239" t="s">
        <v>25</v>
      </c>
      <c r="E236" s="239" t="s">
        <v>734</v>
      </c>
      <c r="F236" s="239" t="s">
        <v>42</v>
      </c>
      <c r="G236" s="246">
        <v>0</v>
      </c>
      <c r="H236" s="270">
        <v>0</v>
      </c>
    </row>
    <row r="237" spans="1:8" ht="16.5">
      <c r="A237" s="264" t="s">
        <v>69</v>
      </c>
      <c r="B237" s="239" t="s">
        <v>4</v>
      </c>
      <c r="C237" s="239" t="s">
        <v>95</v>
      </c>
      <c r="D237" s="239" t="s">
        <v>25</v>
      </c>
      <c r="E237" s="239" t="s">
        <v>734</v>
      </c>
      <c r="F237" s="239" t="s">
        <v>70</v>
      </c>
      <c r="G237" s="246">
        <v>0</v>
      </c>
      <c r="H237" s="270">
        <v>0</v>
      </c>
    </row>
    <row r="238" spans="1:8" ht="16.5">
      <c r="A238" s="273" t="s">
        <v>98</v>
      </c>
      <c r="B238" s="239" t="s">
        <v>4</v>
      </c>
      <c r="C238" s="239" t="s">
        <v>95</v>
      </c>
      <c r="D238" s="239" t="s">
        <v>25</v>
      </c>
      <c r="E238" s="239" t="s">
        <v>735</v>
      </c>
      <c r="F238" s="239"/>
      <c r="G238" s="246">
        <f>G239</f>
        <v>0</v>
      </c>
      <c r="H238" s="270">
        <f>H239</f>
        <v>0</v>
      </c>
    </row>
    <row r="239" spans="1:8" ht="16.5">
      <c r="A239" s="269" t="s">
        <v>69</v>
      </c>
      <c r="B239" s="239" t="s">
        <v>4</v>
      </c>
      <c r="C239" s="239" t="s">
        <v>95</v>
      </c>
      <c r="D239" s="239" t="s">
        <v>25</v>
      </c>
      <c r="E239" s="239" t="s">
        <v>735</v>
      </c>
      <c r="F239" s="239" t="s">
        <v>70</v>
      </c>
      <c r="G239" s="246">
        <v>0</v>
      </c>
      <c r="H239" s="270">
        <v>0</v>
      </c>
    </row>
    <row r="240" spans="1:8" ht="49.5">
      <c r="A240" s="264" t="s">
        <v>796</v>
      </c>
      <c r="B240" s="239" t="s">
        <v>4</v>
      </c>
      <c r="C240" s="239" t="s">
        <v>95</v>
      </c>
      <c r="D240" s="239" t="s">
        <v>25</v>
      </c>
      <c r="E240" s="239" t="s">
        <v>340</v>
      </c>
      <c r="F240" s="239"/>
      <c r="G240" s="246">
        <f t="shared" ref="G240:H242" si="19">G241</f>
        <v>0</v>
      </c>
      <c r="H240" s="270">
        <f t="shared" si="19"/>
        <v>0</v>
      </c>
    </row>
    <row r="241" spans="1:8" ht="34.5" customHeight="1">
      <c r="A241" s="264" t="s">
        <v>798</v>
      </c>
      <c r="B241" s="239" t="s">
        <v>4</v>
      </c>
      <c r="C241" s="239" t="s">
        <v>95</v>
      </c>
      <c r="D241" s="239" t="s">
        <v>25</v>
      </c>
      <c r="E241" s="239" t="s">
        <v>824</v>
      </c>
      <c r="F241" s="239"/>
      <c r="G241" s="246">
        <f t="shared" si="19"/>
        <v>0</v>
      </c>
      <c r="H241" s="270">
        <f t="shared" si="19"/>
        <v>0</v>
      </c>
    </row>
    <row r="242" spans="1:8" ht="33">
      <c r="A242" s="264" t="s">
        <v>799</v>
      </c>
      <c r="B242" s="239" t="s">
        <v>4</v>
      </c>
      <c r="C242" s="239" t="s">
        <v>95</v>
      </c>
      <c r="D242" s="239" t="s">
        <v>25</v>
      </c>
      <c r="E242" s="239" t="s">
        <v>827</v>
      </c>
      <c r="F242" s="239"/>
      <c r="G242" s="246">
        <f t="shared" si="19"/>
        <v>0</v>
      </c>
      <c r="H242" s="270">
        <f t="shared" si="19"/>
        <v>0</v>
      </c>
    </row>
    <row r="243" spans="1:8" ht="33">
      <c r="A243" s="264" t="s">
        <v>41</v>
      </c>
      <c r="B243" s="239" t="s">
        <v>4</v>
      </c>
      <c r="C243" s="239" t="s">
        <v>95</v>
      </c>
      <c r="D243" s="239" t="s">
        <v>25</v>
      </c>
      <c r="E243" s="239" t="s">
        <v>827</v>
      </c>
      <c r="F243" s="239" t="s">
        <v>42</v>
      </c>
      <c r="G243" s="246">
        <v>0</v>
      </c>
      <c r="H243" s="270">
        <v>0</v>
      </c>
    </row>
    <row r="244" spans="1:8" ht="17.25" thickBot="1">
      <c r="A244" s="463" t="s">
        <v>100</v>
      </c>
      <c r="B244" s="464"/>
      <c r="C244" s="465"/>
      <c r="D244" s="465"/>
      <c r="E244" s="465"/>
      <c r="F244" s="465"/>
      <c r="G244" s="466">
        <f>G17+G53+G60+G81+G87+G135+G174+G215+G168</f>
        <v>26145977</v>
      </c>
      <c r="H244" s="467">
        <f>H17+H53+H60+H81+H87+H135+H174+H215+H168</f>
        <v>26568284</v>
      </c>
    </row>
  </sheetData>
  <sheetProtection selectLockedCells="1" selectUnlockedCells="1"/>
  <mergeCells count="4">
    <mergeCell ref="A10:G10"/>
    <mergeCell ref="A11:G11"/>
    <mergeCell ref="A12:G12"/>
    <mergeCell ref="A13:G13"/>
  </mergeCells>
  <phoneticPr fontId="0" type="noConversion"/>
  <pageMargins left="0.59027777777777779" right="0" top="0" bottom="0" header="0.51180555555555551" footer="0.51180555555555551"/>
  <pageSetup paperSize="9" scale="62" firstPageNumber="0" orientation="portrait" horizontalDpi="300" verticalDpi="300" r:id="rId1"/>
  <headerFooter alignWithMargins="0"/>
  <rowBreaks count="1" manualBreakCount="1">
    <brk id="13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</vt:i4>
      </vt:variant>
    </vt:vector>
  </HeadingPairs>
  <TitlesOfParts>
    <vt:vector size="32" baseType="lpstr">
      <vt:lpstr>источ. 2019</vt:lpstr>
      <vt:lpstr>источ. 2020-2021</vt:lpstr>
      <vt:lpstr>Приложенние 2</vt:lpstr>
      <vt:lpstr>Доходы 2019</vt:lpstr>
      <vt:lpstr>Доходы 2020-2021</vt:lpstr>
      <vt:lpstr>Адм.доходов</vt:lpstr>
      <vt:lpstr>Адм.источников</vt:lpstr>
      <vt:lpstr>Вед.2019</vt:lpstr>
      <vt:lpstr>Вед.2020-2021</vt:lpstr>
      <vt:lpstr>Ф2019</vt:lpstr>
      <vt:lpstr>Ф2020-2021</vt:lpstr>
      <vt:lpstr>МЦП по ЦСР - 2019</vt:lpstr>
      <vt:lpstr>МЦП по ЦСР -2019-2020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'МЦП по ЦСР -2019-2020'!Excel_BuiltIn_Print_Area</vt:lpstr>
      <vt:lpstr>Ф2019!Excel_BuiltIn_Print_Area</vt:lpstr>
      <vt:lpstr>'Ф2020-2021'!Excel_BuiltIn_Print_Area</vt:lpstr>
      <vt:lpstr>Адм.доходов!Область_печати</vt:lpstr>
      <vt:lpstr>Адм.источников!Область_печати</vt:lpstr>
      <vt:lpstr>'Вед.2020-2021'!Область_печати</vt:lpstr>
      <vt:lpstr>'Доходы 2019'!Область_печати</vt:lpstr>
      <vt:lpstr>'Доходы 2020-2021'!Область_печати</vt:lpstr>
      <vt:lpstr>'источ. 2019'!Область_печати</vt:lpstr>
      <vt:lpstr>'источ. 2020-2021'!Область_печати</vt:lpstr>
      <vt:lpstr>'МЦП по ЦСР - 2019'!Область_печати</vt:lpstr>
      <vt:lpstr>'МЦП по ЦСР -2019-2020'!Область_печати</vt:lpstr>
      <vt:lpstr>'Приложенние 2'!Область_печати</vt:lpstr>
      <vt:lpstr>Ф2019!Область_печати</vt:lpstr>
      <vt:lpstr>'Ф2020-2021'!Область_печати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2018-12-20T10:21:31Z</cp:lastPrinted>
  <dcterms:created xsi:type="dcterms:W3CDTF">2019-01-14T06:34:42Z</dcterms:created>
  <dcterms:modified xsi:type="dcterms:W3CDTF">2019-01-14T06:34:43Z</dcterms:modified>
</cp:coreProperties>
</file>