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0" windowWidth="15570" windowHeight="7710" tabRatio="700" activeTab="4"/>
  </bookViews>
  <sheets>
    <sheet name="источ. 2018" sheetId="1" r:id="rId1"/>
    <sheet name="Доходы 2018" sheetId="3" r:id="rId2"/>
    <sheet name="Вед.2018" sheetId="17" r:id="rId3"/>
    <sheet name="Ф2018" sheetId="8" r:id="rId4"/>
    <sheet name="МЦП по ЦСР - 2018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Ф2018!$A$1:$C$655</definedName>
    <definedName name="Excel_BuiltIn_Print_Area" localSheetId="0">'источ. 2018'!$A$1:$G$47</definedName>
    <definedName name="Excel_BuiltIn_Print_Area" localSheetId="4">кредиты!$A$1:$F$35</definedName>
    <definedName name="Excel_BuiltIn_Print_Area" localSheetId="3">#REF!</definedName>
    <definedName name="_xlnm.Print_Area" localSheetId="1">'Доходы 2018'!$A$1:$E$195</definedName>
    <definedName name="_xlnm.Print_Area" localSheetId="0">'источ. 2018'!$A$1:$G$47</definedName>
    <definedName name="_xlnm.Print_Area" localSheetId="4">'МЦП по ЦСР - 2018'!$A$1:$F$152</definedName>
    <definedName name="_xlnm.Print_Area" localSheetId="3">Ф2018!$A$1:$F$45</definedName>
  </definedNames>
  <calcPr calcId="125725"/>
</workbook>
</file>

<file path=xl/calcChain.xml><?xml version="1.0" encoding="utf-8"?>
<calcChain xmlns="http://schemas.openxmlformats.org/spreadsheetml/2006/main">
  <c r="E87" i="11"/>
  <c r="D87"/>
  <c r="D86"/>
  <c r="F86"/>
  <c r="F87" s="1"/>
  <c r="I152" i="17"/>
  <c r="H150"/>
  <c r="H151"/>
  <c r="I151"/>
  <c r="H152"/>
  <c r="G142"/>
  <c r="G150"/>
  <c r="G151"/>
  <c r="G152"/>
  <c r="E149" i="11"/>
  <c r="F149" s="1"/>
  <c r="E33"/>
  <c r="E92"/>
  <c r="E94"/>
  <c r="E93"/>
  <c r="E147"/>
  <c r="E17"/>
  <c r="E21"/>
  <c r="E27"/>
  <c r="E31"/>
  <c r="E32"/>
  <c r="E77"/>
  <c r="E76" s="1"/>
  <c r="E78"/>
  <c r="D78"/>
  <c r="F78"/>
  <c r="E79"/>
  <c r="E81"/>
  <c r="F81" s="1"/>
  <c r="E84"/>
  <c r="E85"/>
  <c r="D101"/>
  <c r="E107"/>
  <c r="E109"/>
  <c r="D123"/>
  <c r="D122"/>
  <c r="E139"/>
  <c r="F139"/>
  <c r="D139"/>
  <c r="E140"/>
  <c r="F140" s="1"/>
  <c r="D140"/>
  <c r="E142"/>
  <c r="F88"/>
  <c r="E86"/>
  <c r="F148"/>
  <c r="I53" i="17"/>
  <c r="H52"/>
  <c r="G52"/>
  <c r="G51"/>
  <c r="G50"/>
  <c r="I203"/>
  <c r="I204"/>
  <c r="I153"/>
  <c r="G123"/>
  <c r="G122"/>
  <c r="I66"/>
  <c r="D70" i="3"/>
  <c r="D127" i="11"/>
  <c r="D126"/>
  <c r="D125" s="1"/>
  <c r="D119"/>
  <c r="D118"/>
  <c r="D117" s="1"/>
  <c r="D109"/>
  <c r="D108" s="1"/>
  <c r="F108" s="1"/>
  <c r="D107"/>
  <c r="D106" s="1"/>
  <c r="D98"/>
  <c r="D97" s="1"/>
  <c r="D96"/>
  <c r="D95" s="1"/>
  <c r="D90" s="1"/>
  <c r="D94"/>
  <c r="D93"/>
  <c r="D92"/>
  <c r="F92" s="1"/>
  <c r="D85"/>
  <c r="D84"/>
  <c r="F84"/>
  <c r="D81"/>
  <c r="D80"/>
  <c r="D79"/>
  <c r="D77"/>
  <c r="D61"/>
  <c r="D58"/>
  <c r="D49"/>
  <c r="D48" s="1"/>
  <c r="D46"/>
  <c r="D45"/>
  <c r="D44" s="1"/>
  <c r="D36"/>
  <c r="D35" s="1"/>
  <c r="D34" s="1"/>
  <c r="D33"/>
  <c r="D32"/>
  <c r="D31"/>
  <c r="F31"/>
  <c r="D27"/>
  <c r="D26"/>
  <c r="D25"/>
  <c r="F25"/>
  <c r="D17"/>
  <c r="D142"/>
  <c r="D146"/>
  <c r="F146"/>
  <c r="D149"/>
  <c r="D147"/>
  <c r="F147" s="1"/>
  <c r="D151"/>
  <c r="F151"/>
  <c r="D21"/>
  <c r="E127"/>
  <c r="F127" s="1"/>
  <c r="E150"/>
  <c r="D30" i="8"/>
  <c r="E41"/>
  <c r="D41"/>
  <c r="E39"/>
  <c r="D24"/>
  <c r="H123" i="17"/>
  <c r="G213"/>
  <c r="G212"/>
  <c r="G209"/>
  <c r="G206"/>
  <c r="G205"/>
  <c r="G203"/>
  <c r="G202"/>
  <c r="G198"/>
  <c r="G197"/>
  <c r="G194"/>
  <c r="G193"/>
  <c r="G192"/>
  <c r="G188"/>
  <c r="G187"/>
  <c r="G185"/>
  <c r="G183"/>
  <c r="G181"/>
  <c r="G179"/>
  <c r="G175"/>
  <c r="G174"/>
  <c r="G173"/>
  <c r="G170"/>
  <c r="G164"/>
  <c r="G163"/>
  <c r="I163"/>
  <c r="G157"/>
  <c r="G148"/>
  <c r="G144"/>
  <c r="G138"/>
  <c r="G134"/>
  <c r="G133"/>
  <c r="G132"/>
  <c r="G128"/>
  <c r="G127"/>
  <c r="G126"/>
  <c r="G125"/>
  <c r="D32" i="8"/>
  <c r="G119" i="17"/>
  <c r="G117"/>
  <c r="G113"/>
  <c r="G112"/>
  <c r="G111"/>
  <c r="G109"/>
  <c r="G108"/>
  <c r="G107"/>
  <c r="G104"/>
  <c r="G103"/>
  <c r="G99"/>
  <c r="G98"/>
  <c r="I98"/>
  <c r="G97"/>
  <c r="G96"/>
  <c r="D29" i="8"/>
  <c r="G93" i="17"/>
  <c r="G92"/>
  <c r="G91"/>
  <c r="G90"/>
  <c r="G88"/>
  <c r="G87"/>
  <c r="D65" i="11"/>
  <c r="D64" s="1"/>
  <c r="G82" i="17"/>
  <c r="G81"/>
  <c r="G80"/>
  <c r="G79"/>
  <c r="G77"/>
  <c r="G76"/>
  <c r="G75"/>
  <c r="G72"/>
  <c r="G65"/>
  <c r="G64"/>
  <c r="G63"/>
  <c r="G62"/>
  <c r="G61"/>
  <c r="G59"/>
  <c r="G58"/>
  <c r="G57"/>
  <c r="G49"/>
  <c r="D19" i="8"/>
  <c r="G55" i="17"/>
  <c r="G47"/>
  <c r="G46"/>
  <c r="G45"/>
  <c r="G44"/>
  <c r="G39"/>
  <c r="G38"/>
  <c r="G34"/>
  <c r="G33"/>
  <c r="G29"/>
  <c r="G28"/>
  <c r="G27"/>
  <c r="G26"/>
  <c r="H213"/>
  <c r="H212"/>
  <c r="H211"/>
  <c r="H209"/>
  <c r="H206"/>
  <c r="H205"/>
  <c r="H203"/>
  <c r="H202"/>
  <c r="H198"/>
  <c r="H197"/>
  <c r="H194"/>
  <c r="H193"/>
  <c r="H192"/>
  <c r="H188"/>
  <c r="I188"/>
  <c r="H185"/>
  <c r="H183"/>
  <c r="H181"/>
  <c r="I181"/>
  <c r="H179"/>
  <c r="H178"/>
  <c r="H175"/>
  <c r="H174"/>
  <c r="H170"/>
  <c r="H169"/>
  <c r="H164"/>
  <c r="H163"/>
  <c r="H157"/>
  <c r="H156"/>
  <c r="H155"/>
  <c r="H148"/>
  <c r="H144"/>
  <c r="H138"/>
  <c r="H137"/>
  <c r="H136"/>
  <c r="H134"/>
  <c r="H133"/>
  <c r="H132"/>
  <c r="H128"/>
  <c r="H127"/>
  <c r="H126"/>
  <c r="H119"/>
  <c r="I119"/>
  <c r="H117"/>
  <c r="H113"/>
  <c r="H109"/>
  <c r="H108"/>
  <c r="H107"/>
  <c r="I107"/>
  <c r="H104"/>
  <c r="I104"/>
  <c r="H103"/>
  <c r="H102"/>
  <c r="H101"/>
  <c r="H99"/>
  <c r="E30" i="8"/>
  <c r="F30" s="1"/>
  <c r="H97" i="17"/>
  <c r="H96"/>
  <c r="I96"/>
  <c r="I97"/>
  <c r="H93"/>
  <c r="I93"/>
  <c r="H88"/>
  <c r="H87"/>
  <c r="H86"/>
  <c r="H85"/>
  <c r="E26" i="8"/>
  <c r="H82" i="17"/>
  <c r="I82"/>
  <c r="H77"/>
  <c r="H76"/>
  <c r="H72"/>
  <c r="H71"/>
  <c r="H70"/>
  <c r="H69"/>
  <c r="I69"/>
  <c r="H65"/>
  <c r="H63"/>
  <c r="H64"/>
  <c r="E21" i="8"/>
  <c r="H59" i="17"/>
  <c r="H55"/>
  <c r="H47"/>
  <c r="H46"/>
  <c r="H45"/>
  <c r="H44"/>
  <c r="H39"/>
  <c r="I39"/>
  <c r="H34"/>
  <c r="H29"/>
  <c r="H28"/>
  <c r="E95" i="11"/>
  <c r="F95" s="1"/>
  <c r="E80"/>
  <c r="F80" s="1"/>
  <c r="E78" i="3"/>
  <c r="E82"/>
  <c r="E85"/>
  <c r="E86"/>
  <c r="E87"/>
  <c r="E89"/>
  <c r="E90"/>
  <c r="E91"/>
  <c r="E92"/>
  <c r="E93"/>
  <c r="E94"/>
  <c r="E95"/>
  <c r="E96"/>
  <c r="E98"/>
  <c r="E100"/>
  <c r="E101"/>
  <c r="E103"/>
  <c r="E104"/>
  <c r="E106"/>
  <c r="E107"/>
  <c r="E108"/>
  <c r="E109"/>
  <c r="C74"/>
  <c r="E74"/>
  <c r="D74"/>
  <c r="F55" i="11"/>
  <c r="F69"/>
  <c r="F73"/>
  <c r="F115"/>
  <c r="E145"/>
  <c r="E138"/>
  <c r="E136"/>
  <c r="E137"/>
  <c r="E122"/>
  <c r="E121"/>
  <c r="E118"/>
  <c r="E117"/>
  <c r="E116"/>
  <c r="E114"/>
  <c r="E113"/>
  <c r="E112"/>
  <c r="E110"/>
  <c r="E72"/>
  <c r="E71"/>
  <c r="E70"/>
  <c r="E68"/>
  <c r="E66"/>
  <c r="F66"/>
  <c r="E60"/>
  <c r="E59"/>
  <c r="E50"/>
  <c r="E40"/>
  <c r="E38"/>
  <c r="E37"/>
  <c r="E26"/>
  <c r="E23"/>
  <c r="E22" s="1"/>
  <c r="E24"/>
  <c r="D141"/>
  <c r="D138"/>
  <c r="D137"/>
  <c r="D136"/>
  <c r="D134"/>
  <c r="D133"/>
  <c r="D132" s="1"/>
  <c r="F132" s="1"/>
  <c r="D114"/>
  <c r="D113"/>
  <c r="F113"/>
  <c r="D112"/>
  <c r="D110"/>
  <c r="D102"/>
  <c r="D100"/>
  <c r="D91"/>
  <c r="D72"/>
  <c r="D71"/>
  <c r="D70"/>
  <c r="D68"/>
  <c r="F68"/>
  <c r="D66"/>
  <c r="D54"/>
  <c r="D50"/>
  <c r="D40"/>
  <c r="D38"/>
  <c r="D37"/>
  <c r="D24"/>
  <c r="F24"/>
  <c r="D20"/>
  <c r="D19"/>
  <c r="D18"/>
  <c r="E34" i="8"/>
  <c r="E33"/>
  <c r="D38"/>
  <c r="D21"/>
  <c r="D20" s="1"/>
  <c r="I30" i="17"/>
  <c r="I35"/>
  <c r="I40"/>
  <c r="I41"/>
  <c r="I42"/>
  <c r="I43"/>
  <c r="I48"/>
  <c r="I54"/>
  <c r="I56"/>
  <c r="I110"/>
  <c r="I118"/>
  <c r="I145"/>
  <c r="I146"/>
  <c r="I147"/>
  <c r="I180"/>
  <c r="I182"/>
  <c r="I184"/>
  <c r="I186"/>
  <c r="I193"/>
  <c r="I199"/>
  <c r="I200"/>
  <c r="I171"/>
  <c r="I74"/>
  <c r="I73"/>
  <c r="I55"/>
  <c r="E18" i="3"/>
  <c r="E20"/>
  <c r="E21"/>
  <c r="E26"/>
  <c r="E27"/>
  <c r="E29"/>
  <c r="E30"/>
  <c r="E32"/>
  <c r="E33"/>
  <c r="E34"/>
  <c r="E36"/>
  <c r="E37"/>
  <c r="E40"/>
  <c r="E41"/>
  <c r="E42"/>
  <c r="E46"/>
  <c r="E47"/>
  <c r="E50"/>
  <c r="E53"/>
  <c r="E55"/>
  <c r="E58"/>
  <c r="E61"/>
  <c r="E62"/>
  <c r="E63"/>
  <c r="E64"/>
  <c r="E65"/>
  <c r="E69"/>
  <c r="E70"/>
  <c r="E71"/>
  <c r="E75"/>
  <c r="E113"/>
  <c r="E114"/>
  <c r="E115"/>
  <c r="E117"/>
  <c r="E119"/>
  <c r="E120"/>
  <c r="E122"/>
  <c r="E124"/>
  <c r="E125"/>
  <c r="E126"/>
  <c r="E128"/>
  <c r="E129"/>
  <c r="E130"/>
  <c r="E132"/>
  <c r="E134"/>
  <c r="E136"/>
  <c r="E138"/>
  <c r="E140"/>
  <c r="E142"/>
  <c r="E145"/>
  <c r="E146"/>
  <c r="E147"/>
  <c r="E150"/>
  <c r="E151"/>
  <c r="E152"/>
  <c r="E153"/>
  <c r="E154"/>
  <c r="E156"/>
  <c r="E158"/>
  <c r="E160"/>
  <c r="E162"/>
  <c r="E164"/>
  <c r="E165"/>
  <c r="E167"/>
  <c r="E169"/>
  <c r="E171"/>
  <c r="E173"/>
  <c r="E176"/>
  <c r="E179"/>
  <c r="E182"/>
  <c r="E183"/>
  <c r="E184"/>
  <c r="E185"/>
  <c r="E186"/>
  <c r="E187"/>
  <c r="E189"/>
  <c r="E191"/>
  <c r="E194"/>
  <c r="D193"/>
  <c r="D192"/>
  <c r="D190"/>
  <c r="D188"/>
  <c r="D186"/>
  <c r="D181"/>
  <c r="D178"/>
  <c r="D177"/>
  <c r="D175"/>
  <c r="D172"/>
  <c r="D170"/>
  <c r="E170"/>
  <c r="D168"/>
  <c r="D166"/>
  <c r="D161"/>
  <c r="D159"/>
  <c r="D157"/>
  <c r="D155"/>
  <c r="D149"/>
  <c r="D148"/>
  <c r="D144"/>
  <c r="D143"/>
  <c r="E143"/>
  <c r="D141"/>
  <c r="D139"/>
  <c r="E139"/>
  <c r="D137"/>
  <c r="D135"/>
  <c r="D133"/>
  <c r="D131"/>
  <c r="D118"/>
  <c r="E118"/>
  <c r="D127"/>
  <c r="D123"/>
  <c r="D121"/>
  <c r="D116"/>
  <c r="E116"/>
  <c r="D105"/>
  <c r="D102"/>
  <c r="D99"/>
  <c r="D97"/>
  <c r="D84"/>
  <c r="D81"/>
  <c r="D80"/>
  <c r="D77"/>
  <c r="D76"/>
  <c r="D73"/>
  <c r="D68"/>
  <c r="D60"/>
  <c r="D57"/>
  <c r="D54"/>
  <c r="E54"/>
  <c r="D52"/>
  <c r="E52"/>
  <c r="D49"/>
  <c r="D45"/>
  <c r="D44"/>
  <c r="D39"/>
  <c r="D38"/>
  <c r="E38"/>
  <c r="D35"/>
  <c r="D23"/>
  <c r="D31"/>
  <c r="D28"/>
  <c r="D25"/>
  <c r="D19"/>
  <c r="D17"/>
  <c r="D16"/>
  <c r="C193"/>
  <c r="C192"/>
  <c r="C190"/>
  <c r="E190"/>
  <c r="C188"/>
  <c r="C186"/>
  <c r="C181"/>
  <c r="C180"/>
  <c r="C178"/>
  <c r="C174"/>
  <c r="C175"/>
  <c r="C172"/>
  <c r="C170"/>
  <c r="C168"/>
  <c r="C166"/>
  <c r="C161"/>
  <c r="E161"/>
  <c r="C159"/>
  <c r="C157"/>
  <c r="C155"/>
  <c r="C149"/>
  <c r="C148"/>
  <c r="E148"/>
  <c r="C144"/>
  <c r="E144"/>
  <c r="C143"/>
  <c r="C141"/>
  <c r="C139"/>
  <c r="C137"/>
  <c r="C135"/>
  <c r="C133"/>
  <c r="C131"/>
  <c r="C127"/>
  <c r="C123"/>
  <c r="E123"/>
  <c r="C121"/>
  <c r="C116"/>
  <c r="C105"/>
  <c r="C102"/>
  <c r="C88"/>
  <c r="C99"/>
  <c r="C97"/>
  <c r="C84"/>
  <c r="C83"/>
  <c r="C79"/>
  <c r="C81"/>
  <c r="C80"/>
  <c r="C77"/>
  <c r="C76"/>
  <c r="C68"/>
  <c r="C67"/>
  <c r="C66"/>
  <c r="C60"/>
  <c r="C59"/>
  <c r="C57"/>
  <c r="C54"/>
  <c r="C52"/>
  <c r="C49"/>
  <c r="C45"/>
  <c r="C44"/>
  <c r="E44"/>
  <c r="C39"/>
  <c r="C38"/>
  <c r="C35"/>
  <c r="E35"/>
  <c r="C31"/>
  <c r="E31"/>
  <c r="C28"/>
  <c r="C25"/>
  <c r="C19"/>
  <c r="C17"/>
  <c r="C16"/>
  <c r="C45" i="1"/>
  <c r="C43"/>
  <c r="C39"/>
  <c r="C38"/>
  <c r="C34"/>
  <c r="C36"/>
  <c r="C35"/>
  <c r="C32"/>
  <c r="C30"/>
  <c r="C29"/>
  <c r="C27"/>
  <c r="C25"/>
  <c r="C22"/>
  <c r="C20"/>
  <c r="C19"/>
  <c r="C47"/>
  <c r="C17"/>
  <c r="C15"/>
  <c r="D15"/>
  <c r="D17"/>
  <c r="D20"/>
  <c r="D22"/>
  <c r="D19"/>
  <c r="E19"/>
  <c r="D25"/>
  <c r="D27"/>
  <c r="D30"/>
  <c r="D29"/>
  <c r="D32"/>
  <c r="E29"/>
  <c r="D39"/>
  <c r="D38"/>
  <c r="D34"/>
  <c r="D36"/>
  <c r="D35"/>
  <c r="D43"/>
  <c r="D45"/>
  <c r="C20" i="12"/>
  <c r="C177" i="3"/>
  <c r="C24" i="1"/>
  <c r="D24"/>
  <c r="D47"/>
  <c r="E67" i="11"/>
  <c r="D67"/>
  <c r="F67"/>
  <c r="I201" i="17"/>
  <c r="I195"/>
  <c r="I194"/>
  <c r="I176"/>
  <c r="I149"/>
  <c r="I124"/>
  <c r="I114"/>
  <c r="E29" i="8"/>
  <c r="I94" i="17"/>
  <c r="I165"/>
  <c r="I158"/>
  <c r="I159"/>
  <c r="I120"/>
  <c r="I89"/>
  <c r="I83"/>
  <c r="I78"/>
  <c r="I105"/>
  <c r="I100"/>
  <c r="I77"/>
  <c r="I60"/>
  <c r="I189"/>
  <c r="F114" i="11"/>
  <c r="F112"/>
  <c r="H98" i="17"/>
  <c r="E97" i="11"/>
  <c r="F97" s="1"/>
  <c r="E49"/>
  <c r="I175" i="17"/>
  <c r="I164"/>
  <c r="I179"/>
  <c r="I185"/>
  <c r="H162"/>
  <c r="H161"/>
  <c r="H160"/>
  <c r="H75"/>
  <c r="I75"/>
  <c r="G71"/>
  <c r="I72"/>
  <c r="I88"/>
  <c r="G156"/>
  <c r="I157"/>
  <c r="G162"/>
  <c r="I162"/>
  <c r="I99"/>
  <c r="I71"/>
  <c r="G70"/>
  <c r="G161"/>
  <c r="G160"/>
  <c r="G155"/>
  <c r="G154"/>
  <c r="D37" i="8"/>
  <c r="G69" i="17"/>
  <c r="D23" i="8"/>
  <c r="I160" i="17"/>
  <c r="E131" i="3"/>
  <c r="E159"/>
  <c r="E181"/>
  <c r="E192"/>
  <c r="E49"/>
  <c r="E60"/>
  <c r="E99"/>
  <c r="E121"/>
  <c r="E133"/>
  <c r="E141"/>
  <c r="E149"/>
  <c r="C15"/>
  <c r="C56"/>
  <c r="E56"/>
  <c r="C118"/>
  <c r="C112"/>
  <c r="C111"/>
  <c r="E168"/>
  <c r="E177"/>
  <c r="E28"/>
  <c r="C163"/>
  <c r="E68"/>
  <c r="E102"/>
  <c r="E135"/>
  <c r="E155"/>
  <c r="E166"/>
  <c r="E172"/>
  <c r="E193"/>
  <c r="E16"/>
  <c r="E77"/>
  <c r="C24"/>
  <c r="E24"/>
  <c r="D24"/>
  <c r="E84"/>
  <c r="E105"/>
  <c r="E127"/>
  <c r="E137"/>
  <c r="E157"/>
  <c r="E175"/>
  <c r="E188"/>
  <c r="E80"/>
  <c r="E178"/>
  <c r="E45"/>
  <c r="E25"/>
  <c r="C51"/>
  <c r="C23"/>
  <c r="E23"/>
  <c r="C73"/>
  <c r="E73"/>
  <c r="D59"/>
  <c r="E59"/>
  <c r="D67"/>
  <c r="E67"/>
  <c r="D83"/>
  <c r="E83"/>
  <c r="D174"/>
  <c r="E174"/>
  <c r="D180"/>
  <c r="E180"/>
  <c r="E81"/>
  <c r="E57"/>
  <c r="D79"/>
  <c r="D56"/>
  <c r="C48"/>
  <c r="E19"/>
  <c r="D150" i="11"/>
  <c r="F150"/>
  <c r="F72"/>
  <c r="D145"/>
  <c r="F145" s="1"/>
  <c r="F96"/>
  <c r="E120"/>
  <c r="G211" i="17"/>
  <c r="H196"/>
  <c r="E36" i="11"/>
  <c r="E35" s="1"/>
  <c r="I202" i="17"/>
  <c r="I198"/>
  <c r="I197"/>
  <c r="I148"/>
  <c r="G143"/>
  <c r="G86"/>
  <c r="G85"/>
  <c r="D26" i="8"/>
  <c r="F98" i="11"/>
  <c r="I46" i="17"/>
  <c r="E48" i="11"/>
  <c r="E47"/>
  <c r="F94"/>
  <c r="I47" i="17"/>
  <c r="D16" i="11"/>
  <c r="D15"/>
  <c r="D14" s="1"/>
  <c r="H187" i="17"/>
  <c r="H154"/>
  <c r="E37" i="8"/>
  <c r="F37" s="1"/>
  <c r="I155" i="17"/>
  <c r="H116"/>
  <c r="H115"/>
  <c r="G102"/>
  <c r="I103"/>
  <c r="H81"/>
  <c r="H80"/>
  <c r="I64"/>
  <c r="H38"/>
  <c r="H37"/>
  <c r="D163" i="3"/>
  <c r="E163"/>
  <c r="D66"/>
  <c r="E66"/>
  <c r="D51"/>
  <c r="E39"/>
  <c r="D15"/>
  <c r="E76"/>
  <c r="D72"/>
  <c r="D88"/>
  <c r="E88"/>
  <c r="E97"/>
  <c r="E20" i="8"/>
  <c r="C72" i="3"/>
  <c r="C14"/>
  <c r="C195"/>
  <c r="E79"/>
  <c r="D112"/>
  <c r="I161" i="17"/>
  <c r="H177"/>
  <c r="H191"/>
  <c r="I192"/>
  <c r="G169"/>
  <c r="I170"/>
  <c r="E17" i="3"/>
  <c r="I70" i="17"/>
  <c r="I52"/>
  <c r="H51"/>
  <c r="I63"/>
  <c r="H62"/>
  <c r="H168"/>
  <c r="E101" i="11"/>
  <c r="G32" i="17"/>
  <c r="G31"/>
  <c r="D131" i="11"/>
  <c r="D130" s="1"/>
  <c r="E32" i="8"/>
  <c r="I123" i="17"/>
  <c r="H122"/>
  <c r="E23" i="8"/>
  <c r="F23" s="1"/>
  <c r="H143" i="17"/>
  <c r="H142"/>
  <c r="H141"/>
  <c r="I144"/>
  <c r="G137"/>
  <c r="G136"/>
  <c r="G131"/>
  <c r="I154"/>
  <c r="I156"/>
  <c r="H58"/>
  <c r="I76"/>
  <c r="E56" i="11"/>
  <c r="I174" i="17"/>
  <c r="H173"/>
  <c r="I173"/>
  <c r="G37"/>
  <c r="G36"/>
  <c r="I117"/>
  <c r="G116"/>
  <c r="G115"/>
  <c r="G178"/>
  <c r="G177"/>
  <c r="G172"/>
  <c r="D42" i="8"/>
  <c r="D40"/>
  <c r="I183" i="17"/>
  <c r="G196"/>
  <c r="G191"/>
  <c r="D144" i="11"/>
  <c r="E103"/>
  <c r="I187" i="17"/>
  <c r="G101"/>
  <c r="I101"/>
  <c r="I102"/>
  <c r="I38"/>
  <c r="E51" i="3"/>
  <c r="D48"/>
  <c r="E48"/>
  <c r="E15"/>
  <c r="E44" i="8"/>
  <c r="E43" s="1"/>
  <c r="H190" i="17"/>
  <c r="I191"/>
  <c r="H61"/>
  <c r="I61"/>
  <c r="I62"/>
  <c r="D44" i="8"/>
  <c r="D43" s="1"/>
  <c r="G190" i="17"/>
  <c r="I196"/>
  <c r="I143"/>
  <c r="E100" i="11"/>
  <c r="G168" i="17"/>
  <c r="G167"/>
  <c r="G166"/>
  <c r="I169"/>
  <c r="I115"/>
  <c r="E112" i="3"/>
  <c r="D111"/>
  <c r="H121" i="17"/>
  <c r="E58" i="11"/>
  <c r="E57"/>
  <c r="I177" i="17"/>
  <c r="H172"/>
  <c r="I116"/>
  <c r="F56" i="11"/>
  <c r="E54"/>
  <c r="F54"/>
  <c r="I168" i="17"/>
  <c r="H167"/>
  <c r="H50"/>
  <c r="I51"/>
  <c r="I178"/>
  <c r="E72" i="3"/>
  <c r="F103" i="11"/>
  <c r="E102"/>
  <c r="E99" s="1"/>
  <c r="H79" i="17"/>
  <c r="E24" i="8"/>
  <c r="F24"/>
  <c r="D14" i="3"/>
  <c r="E14"/>
  <c r="I50" i="17"/>
  <c r="E111" i="3"/>
  <c r="H166" i="17"/>
  <c r="I166"/>
  <c r="I167"/>
  <c r="E18" i="8"/>
  <c r="E42"/>
  <c r="E40"/>
  <c r="F40" s="1"/>
  <c r="I172" i="17"/>
  <c r="I190"/>
  <c r="D17" i="8"/>
  <c r="D195" i="3"/>
  <c r="F42" i="8"/>
  <c r="F51" i="3"/>
  <c r="F38"/>
  <c r="F44"/>
  <c r="F15"/>
  <c r="E195"/>
  <c r="F48"/>
  <c r="F66"/>
  <c r="F72"/>
  <c r="F111"/>
  <c r="F14"/>
  <c r="F70" i="11"/>
  <c r="F136"/>
  <c r="F107"/>
  <c r="E53"/>
  <c r="F71"/>
  <c r="D23"/>
  <c r="D22" s="1"/>
  <c r="F119"/>
  <c r="E106"/>
  <c r="F49"/>
  <c r="E91"/>
  <c r="F91" s="1"/>
  <c r="E126"/>
  <c r="F126" s="1"/>
  <c r="E144"/>
  <c r="F144" s="1"/>
  <c r="F27"/>
  <c r="H140" i="17"/>
  <c r="E36" i="8"/>
  <c r="E35" s="1"/>
  <c r="I150" i="17"/>
  <c r="H131"/>
  <c r="H130"/>
  <c r="G121"/>
  <c r="I121"/>
  <c r="I122"/>
  <c r="D18" i="8"/>
  <c r="I44" i="17"/>
  <c r="D121" i="11"/>
  <c r="D120"/>
  <c r="H68" i="17"/>
  <c r="D135" i="11"/>
  <c r="F29" i="8"/>
  <c r="F26" i="11"/>
  <c r="I81" i="17"/>
  <c r="F36" i="11"/>
  <c r="E125"/>
  <c r="E124"/>
  <c r="F118"/>
  <c r="F138"/>
  <c r="I59" i="17"/>
  <c r="H92"/>
  <c r="F41" i="8"/>
  <c r="F101" i="11"/>
  <c r="F79"/>
  <c r="E30"/>
  <c r="E29"/>
  <c r="G106" i="17"/>
  <c r="G95"/>
  <c r="D22" i="8"/>
  <c r="E22"/>
  <c r="F22" s="1"/>
  <c r="I45" i="17"/>
  <c r="I108"/>
  <c r="D30" i="11"/>
  <c r="D29" s="1"/>
  <c r="I109" i="17"/>
  <c r="F137" i="11"/>
  <c r="E83"/>
  <c r="F26" i="8"/>
  <c r="D34"/>
  <c r="D33" s="1"/>
  <c r="G130" i="17"/>
  <c r="G68"/>
  <c r="I68"/>
  <c r="I79"/>
  <c r="D31" i="8"/>
  <c r="D28" s="1"/>
  <c r="G25" i="17"/>
  <c r="D15" i="8"/>
  <c r="E52" i="11"/>
  <c r="G84" i="17"/>
  <c r="D27" i="8"/>
  <c r="D25"/>
  <c r="D99" i="11"/>
  <c r="F100"/>
  <c r="I34" i="17"/>
  <c r="H33"/>
  <c r="F58" i="11"/>
  <c r="D57"/>
  <c r="D53"/>
  <c r="F85"/>
  <c r="D83"/>
  <c r="D82" s="1"/>
  <c r="F82" s="1"/>
  <c r="E20"/>
  <c r="F21"/>
  <c r="F93"/>
  <c r="F33"/>
  <c r="F44" i="8"/>
  <c r="F57" i="11"/>
  <c r="I85" i="17"/>
  <c r="D16" i="8"/>
  <c r="H57" i="17"/>
  <c r="I58"/>
  <c r="F21" i="8"/>
  <c r="I86" i="17"/>
  <c r="E82" i="11"/>
  <c r="F61"/>
  <c r="D60"/>
  <c r="D59" s="1"/>
  <c r="F32" i="8"/>
  <c r="H125" i="17"/>
  <c r="I125"/>
  <c r="I126"/>
  <c r="H27"/>
  <c r="I28"/>
  <c r="E27" i="8"/>
  <c r="H91" i="17"/>
  <c r="H112"/>
  <c r="I113"/>
  <c r="I127"/>
  <c r="E46" i="11"/>
  <c r="D76"/>
  <c r="D75" s="1"/>
  <c r="D74" s="1"/>
  <c r="F77"/>
  <c r="E108"/>
  <c r="F109"/>
  <c r="F17"/>
  <c r="E16"/>
  <c r="F18" i="8"/>
  <c r="H36" i="17"/>
  <c r="I37"/>
  <c r="I80"/>
  <c r="I29"/>
  <c r="I92"/>
  <c r="F32" i="11"/>
  <c r="E90"/>
  <c r="I87" i="17"/>
  <c r="E65" i="11"/>
  <c r="E38" i="8"/>
  <c r="F38"/>
  <c r="F39"/>
  <c r="E141" i="11"/>
  <c r="F141" s="1"/>
  <c r="F142"/>
  <c r="F30"/>
  <c r="F23"/>
  <c r="G141" i="17"/>
  <c r="I142"/>
  <c r="E105" i="11"/>
  <c r="F27" i="8"/>
  <c r="E25"/>
  <c r="F25" s="1"/>
  <c r="H49" i="17"/>
  <c r="I57"/>
  <c r="F65" i="11"/>
  <c r="E64"/>
  <c r="F16"/>
  <c r="E15"/>
  <c r="F20"/>
  <c r="E19"/>
  <c r="F83"/>
  <c r="I36" i="17"/>
  <c r="E17" i="8"/>
  <c r="F17"/>
  <c r="I112" i="17"/>
  <c r="H111"/>
  <c r="H26"/>
  <c r="I27"/>
  <c r="E135" i="11"/>
  <c r="F135"/>
  <c r="H32" i="17"/>
  <c r="I33"/>
  <c r="D14" i="8"/>
  <c r="E45" i="11"/>
  <c r="F46"/>
  <c r="I91" i="17"/>
  <c r="H90"/>
  <c r="F60" i="11"/>
  <c r="F53"/>
  <c r="I141" i="17"/>
  <c r="D36" i="8"/>
  <c r="G140" i="17"/>
  <c r="H31"/>
  <c r="I32"/>
  <c r="I111"/>
  <c r="H106"/>
  <c r="I49"/>
  <c r="E19" i="8"/>
  <c r="F19" s="1"/>
  <c r="E104" i="11"/>
  <c r="F45"/>
  <c r="E44"/>
  <c r="F19"/>
  <c r="E18"/>
  <c r="F18" s="1"/>
  <c r="E14"/>
  <c r="F15"/>
  <c r="I90" i="17"/>
  <c r="H84"/>
  <c r="I84"/>
  <c r="E134" i="11"/>
  <c r="E15" i="8"/>
  <c r="H25" i="17"/>
  <c r="I26"/>
  <c r="E63" i="11"/>
  <c r="E62" s="1"/>
  <c r="I140" i="17"/>
  <c r="G215"/>
  <c r="D35" i="8"/>
  <c r="F36"/>
  <c r="H215" i="17"/>
  <c r="I215"/>
  <c r="I25"/>
  <c r="H95"/>
  <c r="I95"/>
  <c r="E31" i="8"/>
  <c r="I106" i="17"/>
  <c r="F15" i="8"/>
  <c r="F134" i="11"/>
  <c r="E133"/>
  <c r="E43"/>
  <c r="E16" i="8"/>
  <c r="F16"/>
  <c r="E131" i="11"/>
  <c r="I31" i="17"/>
  <c r="E132" i="11"/>
  <c r="F133"/>
  <c r="F31" i="8"/>
  <c r="E28"/>
  <c r="F28" s="1"/>
  <c r="E130" i="11"/>
  <c r="F131"/>
  <c r="E14" i="8"/>
  <c r="F14"/>
  <c r="E129" i="11"/>
  <c r="E128"/>
  <c r="F99" l="1"/>
  <c r="E89"/>
  <c r="D129"/>
  <c r="F130"/>
  <c r="F14"/>
  <c r="E34"/>
  <c r="F35"/>
  <c r="F22"/>
  <c r="D63"/>
  <c r="F64"/>
  <c r="F44"/>
  <c r="F48"/>
  <c r="D47"/>
  <c r="F47" s="1"/>
  <c r="F76"/>
  <c r="E75"/>
  <c r="F43" i="8"/>
  <c r="F59" i="11"/>
  <c r="D52"/>
  <c r="F52" s="1"/>
  <c r="D28"/>
  <c r="F29"/>
  <c r="E45" i="8"/>
  <c r="F45" s="1"/>
  <c r="F35"/>
  <c r="F20"/>
  <c r="D45"/>
  <c r="D89" i="11"/>
  <c r="F90"/>
  <c r="D105"/>
  <c r="F106"/>
  <c r="D116"/>
  <c r="F116" s="1"/>
  <c r="F117"/>
  <c r="D124"/>
  <c r="F125"/>
  <c r="F124"/>
  <c r="F102"/>
  <c r="F105" l="1"/>
  <c r="D104"/>
  <c r="F104" s="1"/>
  <c r="E74"/>
  <c r="F74" s="1"/>
  <c r="F75"/>
  <c r="D62"/>
  <c r="F62" s="1"/>
  <c r="F63"/>
  <c r="F34"/>
  <c r="E28"/>
  <c r="D128"/>
  <c r="F128" s="1"/>
  <c r="F129"/>
  <c r="D43"/>
  <c r="F43" s="1"/>
  <c r="F89"/>
  <c r="F28" l="1"/>
  <c r="E13"/>
  <c r="D13"/>
  <c r="D152" s="1"/>
  <c r="F13" l="1"/>
  <c r="E152"/>
  <c r="F152" s="1"/>
</calcChain>
</file>

<file path=xl/sharedStrings.xml><?xml version="1.0" encoding="utf-8"?>
<sst xmlns="http://schemas.openxmlformats.org/spreadsheetml/2006/main" count="1905" uniqueCount="724">
  <si>
    <t>010</t>
  </si>
  <si>
    <t>Администрация Солнечного сельсовета Усть-Абаканского района Республики Хакасия</t>
  </si>
  <si>
    <t>Рз</t>
  </si>
  <si>
    <t>ПР</t>
  </si>
  <si>
    <t>ЦСР</t>
  </si>
  <si>
    <t>ВР</t>
  </si>
  <si>
    <t xml:space="preserve">Сумма                   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</si>
  <si>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</si>
  <si>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</si>
  <si>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</si>
  <si>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</si>
  <si>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</si>
  <si>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</si>
  <si>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</si>
  <si>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</si>
  <si>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</si>
  <si>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</si>
  <si>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</si>
  <si>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</si>
  <si>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</si>
  <si>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</si>
  <si>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</si>
  <si>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</si>
  <si>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</si>
  <si>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</si>
  <si>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</si>
  <si>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</si>
  <si>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</si>
  <si>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</si>
  <si>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</si>
  <si>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</si>
  <si>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</si>
  <si>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</si>
  <si>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</si>
  <si>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</si>
  <si>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</si>
  <si>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</si>
  <si>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</si>
  <si>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</si>
  <si>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</si>
  <si>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</si>
  <si>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</si>
  <si>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</si>
  <si>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</si>
  <si>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</si>
  <si>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</si>
  <si>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</si>
  <si>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</si>
  <si>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 xml:space="preserve">Другие вопросы в области национальной экономики      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</si>
  <si>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</si>
  <si>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</si>
  <si>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</si>
  <si>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</si>
  <si>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</si>
  <si>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</si>
  <si>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</si>
  <si>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</si>
  <si>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</si>
  <si>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</si>
  <si>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</si>
  <si>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</si>
  <si>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</si>
  <si>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</si>
  <si>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</si>
  <si>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Охрана окружающей среды</t>
  </si>
  <si>
    <t>06</t>
  </si>
  <si>
    <t>Сбор, удаление отходов и очистка сточных вод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</si>
  <si>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</si>
  <si>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</si>
  <si>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</si>
  <si>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</si>
  <si>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</si>
  <si>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</si>
  <si>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</si>
  <si>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</si>
  <si>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</si>
  <si>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</si>
  <si>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</si>
  <si>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</si>
  <si>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</si>
  <si>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</si>
  <si>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</si>
  <si>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</si>
  <si>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</si>
  <si>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</si>
  <si>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</si>
  <si>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</si>
  <si>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</si>
  <si>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</si>
  <si>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</si>
  <si>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</si>
  <si>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</si>
  <si>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</si>
  <si>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</si>
  <si>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</si>
  <si>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</si>
  <si>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</si>
  <si>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</si>
  <si>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</si>
  <si>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</si>
  <si>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</si>
  <si>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</si>
  <si>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</si>
  <si>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</si>
  <si>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</si>
  <si>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</si>
  <si>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</si>
  <si>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</si>
  <si>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</si>
  <si>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</si>
  <si>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</si>
  <si>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</si>
  <si>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</si>
  <si>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</si>
  <si>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</si>
  <si>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</si>
  <si>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</si>
  <si>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</si>
  <si>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</si>
  <si>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</si>
  <si>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</si>
  <si>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</si>
  <si>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</si>
  <si>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</si>
  <si>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</si>
  <si>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</si>
  <si>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</si>
  <si>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</si>
  <si>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</si>
  <si>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</si>
  <si>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</si>
  <si>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</si>
  <si>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</si>
  <si>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</si>
  <si>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</si>
  <si>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</si>
  <si>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</si>
  <si>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</si>
  <si>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</si>
  <si>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</si>
  <si>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</si>
  <si>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</si>
  <si>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</si>
  <si>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</si>
  <si>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</si>
  <si>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</si>
  <si>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</si>
  <si>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</si>
  <si>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</si>
  <si>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</si>
  <si>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</si>
  <si>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</si>
  <si>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</si>
  <si>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</si>
  <si>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</si>
  <si>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</si>
  <si>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</si>
  <si>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</si>
  <si>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</si>
  <si>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</si>
  <si>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</si>
  <si>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</si>
  <si>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</si>
  <si>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</si>
  <si>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</si>
  <si>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</si>
  <si>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</si>
  <si>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</si>
  <si>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</si>
  <si>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</si>
  <si>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</si>
  <si>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</si>
  <si>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</si>
  <si>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</si>
  <si>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</si>
  <si>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</si>
  <si>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</si>
  <si>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</si>
  <si>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</si>
  <si>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</si>
  <si>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</si>
  <si>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</si>
  <si>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</si>
  <si>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</t>
  </si>
  <si>
    <t xml:space="preserve">Обеспечение благоустройства территории  </t>
  </si>
  <si>
    <t>000 1 01 02020 01 0000 110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</si>
  <si>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</si>
  <si>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</si>
  <si>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</si>
  <si>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</si>
  <si>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</si>
  <si>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</si>
  <si>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</si>
  <si>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</si>
  <si>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</si>
  <si>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</si>
  <si>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</si>
  <si>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</si>
  <si>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</si>
  <si>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</si>
  <si>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</si>
  <si>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</si>
  <si>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</si>
  <si>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</si>
  <si>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Сумма                           на 2018 год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</si>
  <si>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</si>
  <si>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</si>
  <si>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</si>
  <si>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</si>
  <si>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</si>
  <si>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</si>
  <si>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</si>
  <si>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</si>
  <si>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</si>
  <si>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</si>
  <si>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</si>
  <si>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</si>
  <si>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</si>
  <si>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</si>
  <si>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</si>
  <si>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</si>
  <si>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</si>
  <si>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</si>
  <si>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</si>
  <si>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</si>
  <si>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</si>
  <si>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 в соответствии с законодательными актами  Российской Федерации 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</si>
  <si>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</si>
  <si>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</si>
  <si>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</si>
  <si>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</si>
  <si>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</si>
  <si>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</si>
  <si>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</si>
  <si>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</si>
  <si>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</si>
  <si>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</si>
  <si>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</si>
  <si>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</si>
  <si>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</si>
  <si>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</si>
  <si>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</si>
  <si>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</si>
  <si>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</si>
  <si>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</si>
  <si>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</si>
  <si>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</si>
  <si>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</si>
  <si>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</si>
  <si>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</si>
  <si>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</si>
  <si>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</si>
  <si>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</si>
  <si>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</si>
  <si>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</si>
  <si>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</si>
  <si>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</si>
  <si>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</si>
  <si>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</si>
  <si>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</si>
  <si>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</si>
  <si>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</si>
  <si>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</si>
  <si>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</si>
  <si>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</si>
  <si>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</si>
  <si>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</si>
  <si>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</si>
  <si>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</si>
  <si>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70500 51180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</si>
  <si>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</si>
  <si>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</si>
  <si>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</si>
  <si>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</si>
  <si>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</si>
  <si>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</si>
  <si>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</si>
  <si>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</si>
  <si>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</si>
  <si>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</si>
  <si>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</si>
  <si>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</si>
  <si>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</si>
  <si>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</si>
  <si>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</si>
  <si>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</si>
  <si>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</si>
  <si>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</si>
  <si>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</si>
  <si>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</si>
  <si>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</si>
  <si>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</si>
  <si>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</si>
  <si>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</si>
  <si>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</si>
  <si>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</si>
  <si>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</si>
  <si>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</si>
  <si>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</si>
  <si>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</si>
  <si>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</si>
  <si>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</si>
  <si>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</si>
  <si>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</si>
  <si>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</si>
  <si>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</si>
  <si>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</si>
  <si>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</si>
  <si>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</si>
  <si>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</si>
  <si>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</si>
  <si>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</si>
  <si>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</si>
  <si>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</si>
  <si>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</si>
  <si>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</si>
  <si>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</si>
  <si>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</si>
  <si>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23001 00000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</si>
  <si>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</si>
  <si>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</si>
  <si>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</si>
  <si>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</si>
  <si>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</si>
  <si>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</si>
  <si>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</si>
  <si>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</si>
  <si>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</si>
  <si>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</si>
  <si>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</si>
  <si>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</si>
  <si>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</si>
  <si>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</si>
  <si>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</si>
  <si>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</si>
  <si>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</si>
  <si>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</si>
  <si>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</si>
  <si>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</si>
  <si>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</si>
  <si>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</si>
  <si>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</si>
  <si>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</si>
  <si>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</si>
  <si>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</si>
  <si>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</si>
  <si>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</si>
  <si>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</si>
  <si>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</si>
  <si>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</si>
  <si>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</si>
  <si>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</si>
  <si>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</si>
  <si>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</si>
  <si>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</si>
  <si>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</si>
  <si>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</si>
  <si>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</si>
  <si>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</si>
  <si>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</si>
  <si>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</si>
  <si>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</si>
  <si>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</si>
  <si>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</si>
  <si>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</si>
  <si>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</si>
  <si>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</si>
  <si>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</si>
  <si>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</si>
  <si>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</si>
  <si>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</si>
  <si>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</si>
  <si>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</si>
  <si>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</si>
  <si>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</si>
  <si>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</si>
  <si>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</si>
  <si>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</si>
  <si>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</si>
  <si>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</si>
  <si>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</si>
  <si>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</si>
  <si>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</si>
  <si>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</si>
  <si>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</si>
  <si>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</si>
  <si>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</si>
  <si>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</si>
  <si>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</si>
  <si>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</si>
  <si>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</si>
  <si>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</si>
  <si>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</si>
  <si>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</si>
  <si>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</si>
  <si>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</si>
  <si>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</si>
  <si>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</si>
  <si>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</si>
  <si>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</si>
  <si>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</si>
  <si>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</si>
  <si>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</si>
  <si>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</si>
  <si>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СИСИТЕМЫ РОССИЙСКОЙ ФЕДЕРАЦИИ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</si>
  <si>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</si>
  <si>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</si>
  <si>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</si>
  <si>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</si>
  <si>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</si>
  <si>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</si>
  <si>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</si>
  <si>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</si>
  <si>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</si>
  <si>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</si>
  <si>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</si>
  <si>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</si>
  <si>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</si>
  <si>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</si>
  <si>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</si>
  <si>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</si>
  <si>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</si>
  <si>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</si>
  <si>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</si>
  <si>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</si>
  <si>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</si>
  <si>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</si>
  <si>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</si>
  <si>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</si>
  <si>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</si>
  <si>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</si>
  <si>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</si>
  <si>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</si>
  <si>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</si>
  <si>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</si>
  <si>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</si>
  <si>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</si>
  <si>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</si>
  <si>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</si>
  <si>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</si>
  <si>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</si>
  <si>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</si>
  <si>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</si>
  <si>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</si>
  <si>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</si>
  <si>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</si>
  <si>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</si>
  <si>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</si>
  <si>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</si>
  <si>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</si>
  <si>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</si>
  <si>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</si>
  <si>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</si>
  <si>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</si>
  <si>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</si>
  <si>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</si>
  <si>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</si>
  <si>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</si>
  <si>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</si>
  <si>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</si>
  <si>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</si>
  <si>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</si>
  <si>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</si>
  <si>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</si>
  <si>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</si>
  <si>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</si>
  <si>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</si>
  <si>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</si>
  <si>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</si>
  <si>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</si>
  <si>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</si>
  <si>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</si>
  <si>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</si>
  <si>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</si>
  <si>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</si>
  <si>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</si>
  <si>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</si>
  <si>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</si>
  <si>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</si>
  <si>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</si>
  <si>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</si>
  <si>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</si>
  <si>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</si>
  <si>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</si>
  <si>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</si>
  <si>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</si>
  <si>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</si>
  <si>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</si>
  <si>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</si>
  <si>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</si>
  <si>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</si>
  <si>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</si>
  <si>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</si>
  <si>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</si>
  <si>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</si>
  <si>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</si>
  <si>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</si>
  <si>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</si>
  <si>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</si>
  <si>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</si>
  <si>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</si>
  <si>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</si>
  <si>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</si>
  <si>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</si>
  <si>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</si>
  <si>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</si>
  <si>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</si>
  <si>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</si>
  <si>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</si>
  <si>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</si>
  <si>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000 2 02 03000 00 0000 151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</si>
  <si>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</si>
  <si>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</si>
  <si>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</si>
  <si>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</si>
  <si>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</si>
  <si>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</si>
  <si>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</si>
  <si>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</si>
  <si>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</si>
  <si>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</si>
  <si>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>Муниципальная программа "Социальная поддержка населения муниципального образования Солнечный сельсовет на 2014-2020 годы"</t>
  </si>
  <si>
    <t>Субвенции  бюджетам  на осуществление  первичного воинского учета на территориях, где отсутствуют военные комиссариаты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</si>
  <si>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</si>
  <si>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</si>
  <si>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</si>
  <si>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</si>
  <si>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</si>
  <si>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</si>
  <si>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</si>
  <si>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</si>
  <si>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</si>
  <si>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</si>
  <si>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</si>
  <si>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</si>
  <si>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</si>
  <si>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</si>
  <si>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</si>
  <si>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</si>
  <si>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</si>
  <si>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</si>
  <si>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</si>
  <si>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</si>
  <si>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</si>
  <si>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</si>
  <si>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</si>
  <si>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</si>
  <si>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</si>
  <si>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</si>
  <si>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</si>
  <si>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</si>
  <si>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</si>
  <si>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</si>
  <si>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</si>
  <si>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</si>
  <si>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</si>
  <si>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</si>
  <si>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</si>
  <si>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</si>
  <si>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</si>
  <si>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</si>
  <si>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</si>
  <si>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</si>
  <si>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</si>
  <si>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</si>
  <si>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</si>
  <si>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</si>
  <si>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</si>
  <si>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</si>
  <si>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</si>
  <si>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</si>
  <si>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</si>
  <si>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</si>
  <si>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</si>
  <si>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</si>
  <si>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</si>
  <si>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доходы от оказания платных услуг (работ) получателями  средств бюджетов сельских поселений</t>
  </si>
  <si>
    <t>Муниципальная программа "Использование и охрана земель в муниципальном образовании Солнечный сельсовет Усть-Абаканского района Республики Хакасия на 2016-2018 годы"</t>
  </si>
  <si>
    <t>Эффективное, рациональное использование земель и охрана</t>
  </si>
  <si>
    <t>Мероприятия в сфере землеустроительных работ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</si>
  <si>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</si>
  <si>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</si>
  <si>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</si>
  <si>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</si>
  <si>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</si>
  <si>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414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</si>
  <si>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</si>
  <si>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</si>
  <si>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</si>
  <si>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</si>
  <si>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</si>
  <si>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</si>
  <si>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</si>
  <si>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</si>
  <si>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</si>
  <si>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</si>
  <si>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</si>
  <si>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</si>
  <si>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</si>
  <si>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</si>
  <si>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на 2018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</si>
  <si>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</si>
  <si>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</si>
  <si>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</si>
  <si>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</si>
  <si>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</si>
  <si>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</si>
  <si>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</si>
  <si>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</si>
  <si>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</si>
  <si>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СУБВЕНЦИИ БЮДЖЕТАМ  БЮЖДЕТНОЙ СИСТЕМЫ РОССИЙСКОЙ ФЕДЕРАЦИИ</t>
  </si>
  <si>
    <t>000 2 02 35118 00 0000 151</t>
  </si>
  <si>
    <t>000 2 02 35118 10 0000 151</t>
  </si>
  <si>
    <t>244</t>
  </si>
  <si>
    <t>Исполнение судебных актов</t>
  </si>
  <si>
    <t>830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</si>
  <si>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</si>
  <si>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</si>
  <si>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</si>
  <si>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</si>
  <si>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</si>
  <si>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</si>
  <si>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</si>
  <si>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</si>
  <si>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</si>
  <si>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</si>
  <si>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</si>
  <si>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</si>
  <si>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</si>
  <si>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</si>
  <si>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</si>
  <si>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</si>
  <si>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</si>
  <si>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</si>
  <si>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</si>
  <si>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</si>
  <si>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</si>
  <si>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</si>
  <si>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</si>
  <si>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</si>
  <si>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000 2 02 35250 10 0000 151</t>
  </si>
  <si>
    <t>000 2 02 35250 00 0000 151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</si>
  <si>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</si>
  <si>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</si>
  <si>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</si>
  <si>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</si>
  <si>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</si>
  <si>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</si>
  <si>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</si>
  <si>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</si>
  <si>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</si>
  <si>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</si>
  <si>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</si>
  <si>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</si>
  <si>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</si>
  <si>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</si>
  <si>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</si>
  <si>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</si>
  <si>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</si>
  <si>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Резервный фонд администрации по предупреждению и ликвида-ции чрезвычайных ситуаций и последствий стихийных бедствий</t>
  </si>
  <si>
    <t>20001 14960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</si>
  <si>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</si>
  <si>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</si>
  <si>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</si>
  <si>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Здравоохранение</t>
  </si>
  <si>
    <t>Другие вопросы в области здравоохранения</t>
  </si>
  <si>
    <t>25000 00000</t>
  </si>
  <si>
    <t>25001 00000</t>
  </si>
  <si>
    <t>Иные мероприятия в области здравоохранения</t>
  </si>
  <si>
    <t>25001 22060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</si>
  <si>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</si>
  <si>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</si>
  <si>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24003 00000</t>
  </si>
  <si>
    <t>Обеспечение и развитие отрасли физической культуры и спорта</t>
  </si>
  <si>
    <t>Мероприятия по благоустройству территории спортивного зала с.Солнечное</t>
  </si>
  <si>
    <t>24003 22140</t>
  </si>
  <si>
    <t>24000 00000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</si>
  <si>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</si>
  <si>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ОТЧЕТ</t>
  </si>
  <si>
    <t xml:space="preserve">по исполнению поступлений в доходы  бюджета муниципального образования </t>
  </si>
  <si>
    <t>исполнения  расходов местного бюджета муниципального образования Солнечный сельсовет</t>
  </si>
  <si>
    <t xml:space="preserve"> в разрезе ведомственной классификации расходов</t>
  </si>
  <si>
    <t>Процент исполнения</t>
  </si>
  <si>
    <t>по целевым статьям (муниципальным программам администрации и непрограммным направлениям деятельности),</t>
  </si>
  <si>
    <t xml:space="preserve">муниципального образования   Солнечный сельсовет Усть-Абаканского района Республики Хакасия </t>
  </si>
  <si>
    <t>000 1 13 02995 10 0000 130</t>
  </si>
  <si>
    <t>Прочие доходы от компенсации затрат бюджетов сельских поселений</t>
  </si>
  <si>
    <t>Оценка прав недвижемости имущества</t>
  </si>
  <si>
    <t>70700 22590</t>
  </si>
  <si>
    <t>Оценка прав недвижимости имущества</t>
  </si>
  <si>
    <t>Солнечный сельсовет Усть-Абаканского района Республики Хакасия  за  9 месяцев   2018 года</t>
  </si>
  <si>
    <t>Исполнено на 01.10.2018 года</t>
  </si>
  <si>
    <t>Исполнено на 01.10.2018г.</t>
  </si>
  <si>
    <t xml:space="preserve">        по финансированию источников  дефицита местного бюджета муниципального  образования Солнечный сельсовет Усть-Абаканского района Республики Хакасия за 9 месяцев  2018 года</t>
  </si>
  <si>
    <t>Усть-Абаканского района Республики Хакасия за   9 месяцев   2018 года</t>
  </si>
  <si>
    <t>19004 22150</t>
  </si>
  <si>
    <t>19004 00000</t>
  </si>
  <si>
    <t>исполнения расходов местного бюджета муниципального образования Солнечный сельсовет Усть-Абаканского района Республики Хакасия  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 за 9 месяцев 2018 года</t>
  </si>
  <si>
    <t xml:space="preserve"> за 9 месяцев 2018 года</t>
  </si>
  <si>
    <t>Обеспечение и развитие культуры</t>
  </si>
  <si>
    <t>Мероприятия по реконструкции Солнечного ДК</t>
  </si>
  <si>
    <t>Бюджетные инвестиции в объекты капитального строительства государственной и муниципальной собственности</t>
  </si>
  <si>
    <t xml:space="preserve">                                                                       Приложение № 1</t>
  </si>
  <si>
    <t xml:space="preserve">                                                                       Утверждено</t>
  </si>
  <si>
    <t xml:space="preserve">                                                                        постановлением администрации Солнечного сельсовета</t>
  </si>
  <si>
    <t xml:space="preserve">                                                                                                                                   Приложение № 2</t>
  </si>
  <si>
    <t xml:space="preserve">                                                                                                                                   Утверждено</t>
  </si>
  <si>
    <t xml:space="preserve">                                                                                                                                   постановлением администрации Солнечного сельсовета</t>
  </si>
  <si>
    <t xml:space="preserve">                    Приложение № 3</t>
  </si>
  <si>
    <t xml:space="preserve">                    Утверждено</t>
  </si>
  <si>
    <t xml:space="preserve">                    постановлением администрации Солнечного сельсовета</t>
  </si>
  <si>
    <t xml:space="preserve">                    Усть-Абаканского района Республики Хаксия</t>
  </si>
  <si>
    <t>Приложение № 4</t>
  </si>
  <si>
    <t>Утверждено</t>
  </si>
  <si>
    <t>постановлением администрации Солнечного сельсовета</t>
  </si>
  <si>
    <t xml:space="preserve">                                                                        от " 20" декабря  2018 г. № 165-п</t>
  </si>
  <si>
    <t xml:space="preserve">                                                     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</si>
  <si>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                                                     от " 20 " декабря  2018 г. № 165-п</t>
  </si>
  <si>
    <t xml:space="preserve">                                                                        Усть-Абаканского района Республики Хакасия</t>
  </si>
  <si>
    <t xml:space="preserve">                    от " 20 " декабря  2018 г. № 165-п</t>
  </si>
  <si>
    <t>Усть-Абаканского района Республики Хакасия</t>
  </si>
  <si>
    <t>от " 20 " декабря   2018 г. №  165-п</t>
  </si>
  <si>
    <t>от " 20  " декабря   2018 г. №  165-п</t>
  </si>
  <si>
    <t>Приложение № 5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</si>
</sst>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13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3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20" xfId="0" applyNumberFormat="1" applyFont="1" applyBorder="1" applyAlignment="1">
      <alignment horizontal="justify" vertical="top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8" fillId="0" borderId="19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Fill="1"/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0" fontId="21" fillId="0" borderId="25" xfId="0" applyFont="1" applyFill="1" applyBorder="1" applyAlignment="1">
      <alignment vertical="top" wrapText="1"/>
    </xf>
    <xf numFmtId="0" fontId="18" fillId="0" borderId="25" xfId="1" applyFont="1" applyBorder="1" applyAlignment="1">
      <alignment vertical="top" wrapText="1"/>
    </xf>
    <xf numFmtId="0" fontId="18" fillId="0" borderId="25" xfId="0" applyFont="1" applyBorder="1" applyAlignment="1">
      <alignment vertical="center" wrapText="1"/>
    </xf>
    <xf numFmtId="0" fontId="18" fillId="5" borderId="25" xfId="0" applyFont="1" applyFill="1" applyBorder="1" applyAlignment="1">
      <alignment vertical="top" wrapText="1"/>
    </xf>
    <xf numFmtId="0" fontId="21" fillId="5" borderId="25" xfId="0" applyFont="1" applyFill="1" applyBorder="1" applyAlignment="1">
      <alignment vertical="top" wrapText="1"/>
    </xf>
    <xf numFmtId="0" fontId="21" fillId="0" borderId="25" xfId="1" applyFont="1" applyBorder="1" applyAlignment="1">
      <alignment vertical="top" wrapText="1"/>
    </xf>
    <xf numFmtId="49" fontId="21" fillId="0" borderId="26" xfId="0" applyNumberFormat="1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wrapText="1"/>
    </xf>
    <xf numFmtId="49" fontId="20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" fontId="17" fillId="0" borderId="26" xfId="0" applyNumberFormat="1" applyFont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" fontId="17" fillId="0" borderId="26" xfId="0" applyNumberFormat="1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/>
    </xf>
    <xf numFmtId="49" fontId="18" fillId="0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/>
    </xf>
    <xf numFmtId="49" fontId="18" fillId="0" borderId="26" xfId="0" applyNumberFormat="1" applyFont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9" fontId="17" fillId="4" borderId="26" xfId="0" applyNumberFormat="1" applyFont="1" applyFill="1" applyBorder="1" applyAlignment="1">
      <alignment horizontal="center" vertical="center" wrapText="1"/>
    </xf>
    <xf numFmtId="49" fontId="18" fillId="4" borderId="26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8" fillId="4" borderId="26" xfId="0" applyNumberFormat="1" applyFont="1" applyFill="1" applyBorder="1" applyAlignment="1">
      <alignment horizontal="center" vertical="center"/>
    </xf>
    <xf numFmtId="4" fontId="17" fillId="0" borderId="26" xfId="0" applyNumberFormat="1" applyFont="1" applyBorder="1" applyAlignment="1">
      <alignment horizontal="center" vertical="center"/>
    </xf>
    <xf numFmtId="4" fontId="18" fillId="0" borderId="26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vertical="top" wrapText="1"/>
    </xf>
    <xf numFmtId="0" fontId="20" fillId="0" borderId="25" xfId="0" applyFont="1" applyFill="1" applyBorder="1" applyAlignment="1">
      <alignment vertical="top" wrapText="1"/>
    </xf>
    <xf numFmtId="4" fontId="17" fillId="0" borderId="27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wrapText="1"/>
    </xf>
    <xf numFmtId="0" fontId="21" fillId="0" borderId="25" xfId="0" applyFont="1" applyFill="1" applyBorder="1"/>
    <xf numFmtId="0" fontId="18" fillId="0" borderId="25" xfId="0" applyFont="1" applyFill="1" applyBorder="1" applyAlignment="1">
      <alignment vertical="top" wrapText="1"/>
    </xf>
    <xf numFmtId="49" fontId="18" fillId="0" borderId="25" xfId="0" applyNumberFormat="1" applyFont="1" applyBorder="1" applyAlignment="1">
      <alignment wrapText="1"/>
    </xf>
    <xf numFmtId="0" fontId="17" fillId="0" borderId="25" xfId="0" applyFont="1" applyFill="1" applyBorder="1" applyAlignment="1">
      <alignment vertical="top" wrapText="1"/>
    </xf>
    <xf numFmtId="0" fontId="18" fillId="0" borderId="25" xfId="0" applyFont="1" applyFill="1" applyBorder="1" applyAlignment="1">
      <alignment wrapText="1"/>
    </xf>
    <xf numFmtId="0" fontId="21" fillId="0" borderId="25" xfId="0" applyFont="1" applyBorder="1" applyAlignment="1">
      <alignment vertical="top" wrapText="1"/>
    </xf>
    <xf numFmtId="0" fontId="21" fillId="0" borderId="25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4" borderId="25" xfId="0" applyFont="1" applyFill="1" applyBorder="1" applyAlignment="1">
      <alignment vertical="top" wrapText="1"/>
    </xf>
    <xf numFmtId="4" fontId="18" fillId="0" borderId="27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0" fontId="18" fillId="0" borderId="25" xfId="0" applyFont="1" applyBorder="1" applyAlignment="1">
      <alignment wrapText="1"/>
    </xf>
    <xf numFmtId="0" fontId="18" fillId="4" borderId="25" xfId="0" applyFont="1" applyFill="1" applyBorder="1" applyAlignment="1">
      <alignment vertical="top" wrapText="1"/>
    </xf>
    <xf numFmtId="0" fontId="21" fillId="4" borderId="25" xfId="0" applyFont="1" applyFill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/>
    </xf>
    <xf numFmtId="0" fontId="29" fillId="0" borderId="0" xfId="0" applyFont="1"/>
    <xf numFmtId="0" fontId="21" fillId="6" borderId="25" xfId="0" applyFont="1" applyFill="1" applyBorder="1" applyAlignment="1">
      <alignment vertical="top" wrapText="1"/>
    </xf>
    <xf numFmtId="49" fontId="18" fillId="6" borderId="26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8" fillId="0" borderId="28" xfId="0" applyFont="1" applyFill="1" applyBorder="1" applyAlignment="1">
      <alignment vertical="center" wrapText="1"/>
    </xf>
    <xf numFmtId="4" fontId="9" fillId="0" borderId="29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4" fontId="7" fillId="4" borderId="31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31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4" fontId="7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4" fontId="9" fillId="7" borderId="35" xfId="0" applyNumberFormat="1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wrapText="1"/>
    </xf>
    <xf numFmtId="49" fontId="17" fillId="8" borderId="37" xfId="0" applyNumberFormat="1" applyFont="1" applyFill="1" applyBorder="1" applyAlignment="1">
      <alignment horizontal="center" wrapText="1"/>
    </xf>
    <xf numFmtId="0" fontId="17" fillId="8" borderId="37" xfId="0" applyFont="1" applyFill="1" applyBorder="1" applyAlignment="1">
      <alignment horizontal="center" wrapText="1"/>
    </xf>
    <xf numFmtId="0" fontId="17" fillId="9" borderId="38" xfId="0" applyFont="1" applyFill="1" applyBorder="1" applyAlignment="1">
      <alignment wrapText="1"/>
    </xf>
    <xf numFmtId="49" fontId="18" fillId="9" borderId="39" xfId="0" applyNumberFormat="1" applyFont="1" applyFill="1" applyBorder="1" applyAlignment="1">
      <alignment horizontal="center" wrapText="1"/>
    </xf>
    <xf numFmtId="0" fontId="18" fillId="9" borderId="39" xfId="0" applyFont="1" applyFill="1" applyBorder="1" applyAlignment="1">
      <alignment horizontal="center" wrapText="1"/>
    </xf>
    <xf numFmtId="4" fontId="17" fillId="9" borderId="40" xfId="0" applyNumberFormat="1" applyFont="1" applyFill="1" applyBorder="1" applyAlignment="1">
      <alignment horizontal="center" wrapText="1"/>
    </xf>
    <xf numFmtId="0" fontId="20" fillId="9" borderId="25" xfId="0" applyFont="1" applyFill="1" applyBorder="1" applyAlignment="1">
      <alignment vertical="top" wrapText="1"/>
    </xf>
    <xf numFmtId="0" fontId="18" fillId="9" borderId="26" xfId="0" applyFont="1" applyFill="1" applyBorder="1" applyAlignment="1">
      <alignment horizontal="center"/>
    </xf>
    <xf numFmtId="0" fontId="31" fillId="5" borderId="25" xfId="0" applyFont="1" applyFill="1" applyBorder="1" applyAlignment="1">
      <alignment vertical="top" wrapText="1"/>
    </xf>
    <xf numFmtId="49" fontId="31" fillId="0" borderId="26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wrapText="1"/>
    </xf>
    <xf numFmtId="49" fontId="31" fillId="0" borderId="25" xfId="0" applyNumberFormat="1" applyFont="1" applyBorder="1" applyAlignment="1">
      <alignment wrapText="1"/>
    </xf>
    <xf numFmtId="0" fontId="31" fillId="0" borderId="25" xfId="0" applyFont="1" applyFill="1" applyBorder="1"/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0" fontId="36" fillId="0" borderId="30" xfId="0" applyFont="1" applyBorder="1" applyAlignment="1">
      <alignment vertical="center" wrapText="1"/>
    </xf>
    <xf numFmtId="0" fontId="20" fillId="9" borderId="41" xfId="0" applyFont="1" applyFill="1" applyBorder="1" applyAlignment="1">
      <alignment vertical="top" wrapText="1"/>
    </xf>
    <xf numFmtId="49" fontId="17" fillId="9" borderId="42" xfId="0" applyNumberFormat="1" applyFont="1" applyFill="1" applyBorder="1" applyAlignment="1">
      <alignment horizontal="center" vertical="center" wrapText="1"/>
    </xf>
    <xf numFmtId="4" fontId="17" fillId="9" borderId="43" xfId="0" applyNumberFormat="1" applyFont="1" applyFill="1" applyBorder="1" applyAlignment="1">
      <alignment horizontal="center" vertical="center" wrapText="1"/>
    </xf>
    <xf numFmtId="0" fontId="16" fillId="0" borderId="44" xfId="0" applyFont="1" applyBorder="1"/>
    <xf numFmtId="49" fontId="17" fillId="0" borderId="25" xfId="0" applyNumberFormat="1" applyFont="1" applyBorder="1" applyAlignment="1">
      <alignment wrapText="1"/>
    </xf>
    <xf numFmtId="0" fontId="11" fillId="0" borderId="0" xfId="0" applyFont="1" applyAlignment="1">
      <alignment horizontal="justify" vertical="top"/>
    </xf>
    <xf numFmtId="0" fontId="0" fillId="0" borderId="0" xfId="0" applyAlignment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 indent="18"/>
    </xf>
    <xf numFmtId="0" fontId="0" fillId="0" borderId="0" xfId="0" applyAlignment="1">
      <alignment horizontal="left" indent="18"/>
    </xf>
    <xf numFmtId="49" fontId="3" fillId="0" borderId="0" xfId="0" applyNumberFormat="1" applyFont="1" applyAlignment="1">
      <alignment horizontal="left" vertical="center" indent="38"/>
    </xf>
    <xf numFmtId="49" fontId="3" fillId="0" borderId="0" xfId="0" applyNumberFormat="1" applyFont="1" applyAlignment="1">
      <alignment horizontal="left" vertical="center" indent="55"/>
    </xf>
    <xf numFmtId="49" fontId="19" fillId="0" borderId="0" xfId="0" applyNumberFormat="1" applyFont="1" applyAlignment="1">
      <alignment horizontal="left" vertical="center" indent="55"/>
    </xf>
    <xf numFmtId="49" fontId="3" fillId="0" borderId="0" xfId="0" applyNumberFormat="1" applyFont="1" applyAlignment="1">
      <alignment horizontal="left" vertical="center" indent="32"/>
    </xf>
    <xf numFmtId="0" fontId="3" fillId="0" borderId="0" xfId="0" applyFont="1" applyAlignment="1">
      <alignment horizontal="left" vertical="center" indent="32"/>
    </xf>
    <xf numFmtId="0" fontId="0" fillId="0" borderId="0" xfId="0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0" applyFont="1" applyAlignment="1">
      <alignment horizontal="left" indent="32"/>
    </xf>
    <xf numFmtId="0" fontId="3" fillId="0" borderId="0" xfId="0" applyFont="1" applyAlignment="1">
      <alignment horizontal="left" vertical="center" indent="38"/>
    </xf>
    <xf numFmtId="0" fontId="3" fillId="0" borderId="0" xfId="0" applyFont="1" applyAlignment="1">
      <alignment horizontal="left" indent="38"/>
    </xf>
    <xf numFmtId="0" fontId="33" fillId="0" borderId="0" xfId="0" applyFont="1" applyAlignment="1">
      <alignment horizontal="left" indent="55"/>
    </xf>
    <xf numFmtId="2" fontId="11" fillId="5" borderId="20" xfId="0" applyNumberFormat="1" applyFont="1" applyFill="1" applyBorder="1" applyAlignment="1">
      <alignment horizontal="left" wrapText="1"/>
    </xf>
    <xf numFmtId="0" fontId="33" fillId="0" borderId="0" xfId="0" applyFont="1" applyAlignment="1">
      <alignment horizontal="left" indent="32"/>
    </xf>
    <xf numFmtId="0" fontId="33" fillId="0" borderId="0" xfId="0" applyFont="1" applyAlignment="1">
      <alignment horizontal="left" indent="38"/>
    </xf>
    <xf numFmtId="0" fontId="33" fillId="0" borderId="0" xfId="0" applyFont="1" applyAlignment="1">
      <alignment horizontal="left" indent="18"/>
    </xf>
    <xf numFmtId="0" fontId="33" fillId="0" borderId="0" xfId="0" applyFont="1" applyAlignment="1"/>
    <xf numFmtId="0" fontId="33" fillId="0" borderId="0" xfId="0" applyFont="1" applyAlignment="1">
      <alignment horizontal="left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 indent="55"/>
    </xf>
    <xf numFmtId="0" fontId="33" fillId="0" borderId="0" xfId="0" applyFont="1" applyAlignment="1">
      <alignment horizontal="left" vertical="top" indent="55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 vertical="top" indent="25"/>
    </xf>
    <xf numFmtId="49" fontId="3" fillId="0" borderId="0" xfId="0" applyNumberFormat="1" applyFont="1" applyAlignment="1">
      <alignment horizontal="left" vertical="center" indent="23"/>
    </xf>
    <xf numFmtId="0" fontId="3" fillId="0" borderId="0" xfId="5" applyFont="1" applyAlignment="1">
      <alignment horizontal="left" indent="23"/>
    </xf>
    <xf numFmtId="0" fontId="3" fillId="0" borderId="0" xfId="6" applyFont="1" applyAlignment="1">
      <alignment horizontal="left" indent="23"/>
    </xf>
    <xf numFmtId="49" fontId="3" fillId="0" borderId="0" xfId="0" applyNumberFormat="1" applyFont="1" applyAlignment="1">
      <alignment horizontal="left" vertical="center" indent="25"/>
    </xf>
    <xf numFmtId="0" fontId="3" fillId="0" borderId="0" xfId="5" applyFont="1" applyAlignment="1">
      <alignment horizontal="left" indent="25"/>
    </xf>
    <xf numFmtId="0" fontId="3" fillId="0" borderId="0" xfId="6" applyFont="1" applyAlignment="1">
      <alignment horizontal="left" indent="25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 wrapText="1"/>
    </xf>
    <xf numFmtId="4" fontId="4" fillId="2" borderId="48" xfId="0" applyNumberFormat="1" applyFont="1" applyFill="1" applyBorder="1" applyAlignment="1">
      <alignment horizontal="center" vertical="center" wrapText="1"/>
    </xf>
    <xf numFmtId="4" fontId="17" fillId="10" borderId="37" xfId="0" applyNumberFormat="1" applyFont="1" applyFill="1" applyBorder="1" applyAlignment="1">
      <alignment horizontal="center" vertical="center" wrapText="1"/>
    </xf>
    <xf numFmtId="4" fontId="17" fillId="10" borderId="49" xfId="0" applyNumberFormat="1" applyFont="1" applyFill="1" applyBorder="1" applyAlignment="1">
      <alignment horizontal="center" vertical="center" wrapText="1"/>
    </xf>
    <xf numFmtId="2" fontId="17" fillId="8" borderId="36" xfId="0" applyNumberFormat="1" applyFont="1" applyFill="1" applyBorder="1" applyAlignment="1">
      <alignment horizontal="center" vertical="center" wrapText="1"/>
    </xf>
    <xf numFmtId="2" fontId="17" fillId="8" borderId="37" xfId="0" applyNumberFormat="1" applyFont="1" applyFill="1" applyBorder="1" applyAlignment="1">
      <alignment horizontal="center" vertical="center" wrapText="1"/>
    </xf>
    <xf numFmtId="49" fontId="21" fillId="6" borderId="26" xfId="0" applyNumberFormat="1" applyFont="1" applyFill="1" applyBorder="1" applyAlignment="1">
      <alignment horizontal="center" vertical="center" wrapText="1"/>
    </xf>
    <xf numFmtId="4" fontId="18" fillId="6" borderId="26" xfId="0" applyNumberFormat="1" applyFont="1" applyFill="1" applyBorder="1" applyAlignment="1">
      <alignment horizontal="center" vertical="center"/>
    </xf>
    <xf numFmtId="0" fontId="21" fillId="0" borderId="50" xfId="0" applyFont="1" applyBorder="1" applyAlignment="1">
      <alignment vertical="top" wrapText="1"/>
    </xf>
    <xf numFmtId="49" fontId="18" fillId="0" borderId="51" xfId="0" applyNumberFormat="1" applyFont="1" applyBorder="1" applyAlignment="1">
      <alignment horizontal="center" vertical="center" wrapText="1"/>
    </xf>
    <xf numFmtId="4" fontId="18" fillId="0" borderId="51" xfId="0" applyNumberFormat="1" applyFont="1" applyBorder="1" applyAlignment="1">
      <alignment horizontal="center" vertical="center" wrapText="1"/>
    </xf>
    <xf numFmtId="4" fontId="18" fillId="0" borderId="52" xfId="0" applyNumberFormat="1" applyFont="1" applyBorder="1" applyAlignment="1">
      <alignment horizontal="center" vertical="center" wrapText="1"/>
    </xf>
    <xf numFmtId="49" fontId="21" fillId="5" borderId="26" xfId="0" applyNumberFormat="1" applyFont="1" applyFill="1" applyBorder="1" applyAlignment="1">
      <alignment horizontal="center" vertical="center" wrapText="1"/>
    </xf>
    <xf numFmtId="49" fontId="18" fillId="5" borderId="26" xfId="0" applyNumberFormat="1" applyFont="1" applyFill="1" applyBorder="1" applyAlignment="1">
      <alignment horizontal="center" vertical="center" wrapText="1"/>
    </xf>
    <xf numFmtId="4" fontId="18" fillId="5" borderId="26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top" wrapText="1"/>
    </xf>
    <xf numFmtId="4" fontId="17" fillId="9" borderId="42" xfId="0" applyNumberFormat="1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vertical="top" wrapText="1"/>
    </xf>
    <xf numFmtId="49" fontId="18" fillId="0" borderId="54" xfId="0" applyNumberFormat="1" applyFont="1" applyBorder="1" applyAlignment="1">
      <alignment horizontal="center" vertical="center" wrapText="1"/>
    </xf>
    <xf numFmtId="49" fontId="21" fillId="0" borderId="54" xfId="0" applyNumberFormat="1" applyFont="1" applyBorder="1" applyAlignment="1">
      <alignment horizontal="center" vertical="center" wrapText="1"/>
    </xf>
    <xf numFmtId="4" fontId="18" fillId="0" borderId="54" xfId="0" applyNumberFormat="1" applyFont="1" applyFill="1" applyBorder="1" applyAlignment="1">
      <alignment horizontal="center" vertical="center"/>
    </xf>
    <xf numFmtId="4" fontId="18" fillId="0" borderId="55" xfId="0" applyNumberFormat="1" applyFont="1" applyBorder="1" applyAlignment="1">
      <alignment horizontal="center" vertical="center" wrapText="1"/>
    </xf>
    <xf numFmtId="4" fontId="17" fillId="9" borderId="39" xfId="0" applyNumberFormat="1" applyFont="1" applyFill="1" applyBorder="1" applyAlignment="1">
      <alignment horizontal="center" wrapText="1"/>
    </xf>
    <xf numFmtId="49" fontId="17" fillId="9" borderId="26" xfId="0" applyNumberFormat="1" applyFont="1" applyFill="1" applyBorder="1" applyAlignment="1">
      <alignment horizontal="center"/>
    </xf>
    <xf numFmtId="4" fontId="17" fillId="9" borderId="26" xfId="0" applyNumberFormat="1" applyFont="1" applyFill="1" applyBorder="1" applyAlignment="1">
      <alignment horizontal="center"/>
    </xf>
    <xf numFmtId="49" fontId="17" fillId="0" borderId="26" xfId="0" applyNumberFormat="1" applyFont="1" applyBorder="1" applyAlignment="1">
      <alignment horizontal="center" vertical="center"/>
    </xf>
    <xf numFmtId="0" fontId="20" fillId="0" borderId="50" xfId="0" applyFont="1" applyFill="1" applyBorder="1" applyAlignment="1">
      <alignment vertical="top" wrapText="1"/>
    </xf>
    <xf numFmtId="49" fontId="17" fillId="0" borderId="51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52" xfId="0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justify" vertical="center"/>
    </xf>
    <xf numFmtId="0" fontId="17" fillId="9" borderId="53" xfId="0" applyFont="1" applyFill="1" applyBorder="1"/>
    <xf numFmtId="49" fontId="17" fillId="9" borderId="54" xfId="0" applyNumberFormat="1" applyFont="1" applyFill="1" applyBorder="1" applyAlignment="1">
      <alignment horizontal="center"/>
    </xf>
    <xf numFmtId="0" fontId="17" fillId="9" borderId="54" xfId="0" applyFont="1" applyFill="1" applyBorder="1" applyAlignment="1">
      <alignment horizontal="center"/>
    </xf>
    <xf numFmtId="4" fontId="17" fillId="9" borderId="54" xfId="0" applyNumberFormat="1" applyFont="1" applyFill="1" applyBorder="1" applyAlignment="1">
      <alignment horizontal="center"/>
    </xf>
    <xf numFmtId="4" fontId="17" fillId="9" borderId="55" xfId="0" applyNumberFormat="1" applyFont="1" applyFill="1" applyBorder="1" applyAlignment="1">
      <alignment horizontal="center"/>
    </xf>
    <xf numFmtId="2" fontId="17" fillId="2" borderId="56" xfId="0" applyNumberFormat="1" applyFont="1" applyFill="1" applyBorder="1" applyAlignment="1">
      <alignment horizontal="center" vertical="center" wrapText="1"/>
    </xf>
    <xf numFmtId="2" fontId="17" fillId="2" borderId="57" xfId="0" applyNumberFormat="1" applyFont="1" applyFill="1" applyBorder="1" applyAlignment="1">
      <alignment horizontal="center" vertical="center" wrapText="1"/>
    </xf>
    <xf numFmtId="2" fontId="17" fillId="2" borderId="58" xfId="0" applyNumberFormat="1" applyFont="1" applyFill="1" applyBorder="1" applyAlignment="1">
      <alignment horizontal="center" vertical="center" wrapText="1"/>
    </xf>
    <xf numFmtId="4" fontId="17" fillId="2" borderId="59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/>
    <xf numFmtId="0" fontId="20" fillId="0" borderId="26" xfId="0" applyFont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49" fontId="20" fillId="0" borderId="26" xfId="0" applyNumberFormat="1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wrapText="1"/>
    </xf>
    <xf numFmtId="0" fontId="21" fillId="0" borderId="26" xfId="0" applyFont="1" applyFill="1" applyBorder="1"/>
    <xf numFmtId="0" fontId="17" fillId="0" borderId="26" xfId="0" applyFont="1" applyFill="1" applyBorder="1" applyAlignment="1">
      <alignment wrapText="1"/>
    </xf>
    <xf numFmtId="0" fontId="18" fillId="0" borderId="26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wrapText="1"/>
    </xf>
    <xf numFmtId="49" fontId="21" fillId="0" borderId="26" xfId="0" applyNumberFormat="1" applyFont="1" applyBorder="1" applyAlignment="1">
      <alignment wrapText="1"/>
    </xf>
    <xf numFmtId="0" fontId="17" fillId="0" borderId="26" xfId="0" applyFont="1" applyFill="1" applyBorder="1" applyAlignment="1">
      <alignment vertical="top" wrapText="1"/>
    </xf>
    <xf numFmtId="4" fontId="17" fillId="0" borderId="26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20" fillId="0" borderId="26" xfId="0" applyFont="1" applyFill="1" applyBorder="1"/>
    <xf numFmtId="0" fontId="21" fillId="0" borderId="26" xfId="0" applyFont="1" applyBorder="1" applyAlignment="1">
      <alignment vertical="top" wrapText="1"/>
    </xf>
    <xf numFmtId="0" fontId="21" fillId="0" borderId="26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0" fontId="18" fillId="0" borderId="26" xfId="0" applyFont="1" applyBorder="1" applyAlignment="1">
      <alignment horizontal="justify" vertical="center"/>
    </xf>
    <xf numFmtId="0" fontId="18" fillId="0" borderId="26" xfId="1" applyFont="1" applyBorder="1" applyAlignment="1">
      <alignment vertical="top" wrapText="1"/>
    </xf>
    <xf numFmtId="4" fontId="21" fillId="0" borderId="26" xfId="0" applyNumberFormat="1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vertical="top" wrapText="1"/>
    </xf>
    <xf numFmtId="49" fontId="20" fillId="4" borderId="26" xfId="0" applyNumberFormat="1" applyFont="1" applyFill="1" applyBorder="1" applyAlignment="1">
      <alignment horizontal="center" vertical="center" wrapText="1"/>
    </xf>
    <xf numFmtId="4" fontId="17" fillId="4" borderId="26" xfId="0" applyNumberFormat="1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 wrapText="1"/>
    </xf>
    <xf numFmtId="0" fontId="21" fillId="4" borderId="26" xfId="0" applyFont="1" applyFill="1" applyBorder="1" applyAlignment="1">
      <alignment vertical="top" wrapText="1"/>
    </xf>
    <xf numFmtId="0" fontId="21" fillId="0" borderId="26" xfId="1" applyFont="1" applyBorder="1" applyAlignment="1">
      <alignment vertical="top" wrapText="1"/>
    </xf>
    <xf numFmtId="49" fontId="21" fillId="0" borderId="26" xfId="0" applyNumberFormat="1" applyFont="1" applyBorder="1" applyAlignment="1">
      <alignment horizontal="center"/>
    </xf>
    <xf numFmtId="0" fontId="21" fillId="0" borderId="26" xfId="0" applyFont="1" applyBorder="1"/>
    <xf numFmtId="0" fontId="21" fillId="5" borderId="26" xfId="0" applyFont="1" applyFill="1" applyBorder="1" applyAlignment="1">
      <alignment vertical="top" wrapText="1"/>
    </xf>
    <xf numFmtId="0" fontId="21" fillId="0" borderId="26" xfId="0" applyFont="1" applyBorder="1" applyAlignment="1">
      <alignment vertical="center" wrapText="1"/>
    </xf>
    <xf numFmtId="0" fontId="18" fillId="4" borderId="26" xfId="0" applyFont="1" applyFill="1" applyBorder="1" applyAlignment="1">
      <alignment vertical="top" wrapText="1"/>
    </xf>
    <xf numFmtId="0" fontId="18" fillId="0" borderId="26" xfId="0" applyFont="1" applyBorder="1" applyAlignment="1">
      <alignment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wrapText="1"/>
    </xf>
    <xf numFmtId="0" fontId="20" fillId="0" borderId="26" xfId="0" applyFont="1" applyBorder="1"/>
    <xf numFmtId="0" fontId="17" fillId="0" borderId="26" xfId="0" applyFont="1" applyBorder="1" applyAlignment="1">
      <alignment vertical="top" wrapText="1"/>
    </xf>
    <xf numFmtId="0" fontId="18" fillId="5" borderId="26" xfId="0" applyFont="1" applyFill="1" applyBorder="1" applyAlignment="1">
      <alignment vertical="top" wrapText="1"/>
    </xf>
    <xf numFmtId="0" fontId="20" fillId="7" borderId="26" xfId="0" applyFont="1" applyFill="1" applyBorder="1" applyAlignment="1">
      <alignment vertical="top" wrapText="1"/>
    </xf>
    <xf numFmtId="49" fontId="20" fillId="7" borderId="26" xfId="0" applyNumberFormat="1" applyFont="1" applyFill="1" applyBorder="1" applyAlignment="1">
      <alignment horizontal="center" vertical="center" wrapText="1"/>
    </xf>
    <xf numFmtId="49" fontId="17" fillId="7" borderId="26" xfId="0" applyNumberFormat="1" applyFont="1" applyFill="1" applyBorder="1" applyAlignment="1">
      <alignment horizontal="center" vertical="center" wrapText="1"/>
    </xf>
    <xf numFmtId="4" fontId="17" fillId="7" borderId="26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 wrapText="1"/>
    </xf>
    <xf numFmtId="0" fontId="20" fillId="0" borderId="60" xfId="0" applyFont="1" applyBorder="1" applyAlignment="1">
      <alignment vertical="top" wrapText="1"/>
    </xf>
    <xf numFmtId="49" fontId="20" fillId="0" borderId="60" xfId="0" applyNumberFormat="1" applyFont="1" applyBorder="1" applyAlignment="1">
      <alignment horizontal="center" vertical="center" wrapText="1"/>
    </xf>
    <xf numFmtId="49" fontId="17" fillId="0" borderId="60" xfId="0" applyNumberFormat="1" applyFont="1" applyBorder="1" applyAlignment="1">
      <alignment horizontal="center" vertical="center" wrapText="1"/>
    </xf>
    <xf numFmtId="4" fontId="17" fillId="0" borderId="60" xfId="0" applyNumberFormat="1" applyFont="1" applyBorder="1" applyAlignment="1">
      <alignment horizontal="center" vertical="center" wrapText="1"/>
    </xf>
    <xf numFmtId="4" fontId="17" fillId="7" borderId="40" xfId="0" applyNumberFormat="1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vertical="top" wrapText="1"/>
    </xf>
    <xf numFmtId="49" fontId="20" fillId="7" borderId="39" xfId="0" applyNumberFormat="1" applyFont="1" applyFill="1" applyBorder="1" applyAlignment="1">
      <alignment horizontal="center" vertical="center" wrapText="1"/>
    </xf>
    <xf numFmtId="49" fontId="18" fillId="7" borderId="39" xfId="0" applyNumberFormat="1" applyFont="1" applyFill="1" applyBorder="1" applyAlignment="1">
      <alignment horizontal="center" vertical="center" wrapText="1"/>
    </xf>
    <xf numFmtId="4" fontId="17" fillId="7" borderId="39" xfId="0" applyNumberFormat="1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 indent="38"/>
    </xf>
    <xf numFmtId="0" fontId="18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 indent="25"/>
    </xf>
    <xf numFmtId="0" fontId="33" fillId="0" borderId="0" xfId="0" applyNumberFormat="1" applyFont="1" applyAlignment="1">
      <alignment horizontal="left" indent="38"/>
    </xf>
    <xf numFmtId="0" fontId="0" fillId="0" borderId="0" xfId="0" applyNumberFormat="1" applyAlignment="1">
      <alignment horizontal="left" indent="32"/>
    </xf>
    <xf numFmtId="49" fontId="3" fillId="0" borderId="0" xfId="5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NumberFormat="1" applyFont="1" applyAlignment="1">
      <alignment horizontal="center"/>
    </xf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B1" zoomScaleNormal="80" workbookViewId="0">
      <selection activeCell="C7" sqref="C7"/>
    </sheetView>
  </sheetViews>
  <sheetFormatPr defaultRowHeight="12.75"/>
  <cols>
    <col min="1" max="1" width="35.28515625" customWidth="1"/>
    <col min="2" max="2" width="58.42578125" customWidth="1"/>
    <col min="3" max="3" width="22.42578125" customWidth="1"/>
    <col min="4" max="4" width="23.28515625" style="1" customWidth="1"/>
    <col min="5" max="5" width="0" hidden="1" customWidth="1"/>
    <col min="6" max="6" width="5.28515625" customWidth="1"/>
    <col min="7" max="7" width="0" hidden="1" customWidth="1"/>
    <col min="8" max="9" width="9.140625" hidden="1" customWidth="1"/>
  </cols>
  <sheetData>
    <row r="1" spans="1:9" ht="17.25" customHeight="1">
      <c r="B1" s="356" t="s">
        <v>702</v>
      </c>
      <c r="C1" s="356"/>
      <c r="D1" s="356"/>
      <c r="E1" s="244"/>
      <c r="F1" s="244"/>
      <c r="G1" s="245"/>
    </row>
    <row r="2" spans="1:9" ht="18" customHeight="1">
      <c r="B2" s="357" t="s">
        <v>703</v>
      </c>
      <c r="C2" s="357"/>
      <c r="D2" s="356"/>
      <c r="E2" s="244"/>
      <c r="F2" s="244"/>
      <c r="G2" s="246"/>
    </row>
    <row r="3" spans="1:9" ht="18" customHeight="1">
      <c r="B3" s="357" t="s">
        <v>704</v>
      </c>
      <c r="C3" s="357"/>
      <c r="D3" s="356"/>
      <c r="E3" s="244"/>
      <c r="F3" s="244"/>
      <c r="G3" s="246"/>
    </row>
    <row r="4" spans="1:9" ht="18" customHeight="1">
      <c r="B4" s="357" t="s">
        <v>718</v>
      </c>
      <c r="C4" s="357"/>
      <c r="D4" s="356"/>
      <c r="E4" s="244"/>
      <c r="F4" s="244"/>
      <c r="G4" s="246"/>
    </row>
    <row r="5" spans="1:9" ht="18.75" customHeight="1">
      <c r="A5" s="3"/>
      <c r="B5" s="357" t="s">
        <v>715</v>
      </c>
      <c r="C5" s="357"/>
      <c r="D5" s="356"/>
      <c r="E5" s="244"/>
      <c r="F5" s="244"/>
      <c r="G5" s="246"/>
    </row>
    <row r="6" spans="1:9" ht="18.75" customHeight="1">
      <c r="A6" s="3"/>
      <c r="B6" s="228"/>
      <c r="C6" s="228"/>
      <c r="D6" s="228"/>
      <c r="E6" s="244"/>
      <c r="F6" s="244"/>
      <c r="G6" s="246"/>
    </row>
    <row r="7" spans="1:9" ht="18.75" customHeight="1">
      <c r="A7" s="3"/>
      <c r="B7" s="228"/>
      <c r="C7" s="228"/>
      <c r="D7" s="228"/>
      <c r="E7" s="244"/>
      <c r="F7" s="244"/>
      <c r="G7" s="246"/>
    </row>
    <row r="8" spans="1:9" ht="18.75" customHeight="1">
      <c r="A8" s="3"/>
      <c r="B8" s="228"/>
      <c r="C8" s="228"/>
      <c r="D8" s="228"/>
      <c r="E8" s="244"/>
      <c r="F8" s="244"/>
      <c r="G8" s="246"/>
    </row>
    <row r="9" spans="1:9" ht="18.75" customHeight="1">
      <c r="A9" s="366" t="s">
        <v>678</v>
      </c>
      <c r="B9" s="366"/>
      <c r="C9" s="366"/>
      <c r="D9" s="366"/>
      <c r="E9" s="366"/>
      <c r="F9" s="367"/>
      <c r="G9" s="367"/>
      <c r="H9" s="367"/>
      <c r="I9" s="367"/>
    </row>
    <row r="10" spans="1:9" ht="17.25" customHeight="1">
      <c r="B10" s="364"/>
      <c r="C10" s="364"/>
      <c r="D10" s="364"/>
      <c r="E10" s="364"/>
      <c r="F10" s="364"/>
      <c r="G10" s="364"/>
    </row>
    <row r="11" spans="1:9" ht="15" customHeight="1">
      <c r="A11" s="365" t="s">
        <v>693</v>
      </c>
      <c r="B11" s="365"/>
      <c r="C11" s="365"/>
      <c r="D11" s="365"/>
    </row>
    <row r="12" spans="1:9" ht="23.25" customHeight="1">
      <c r="A12" s="365"/>
      <c r="B12" s="365"/>
      <c r="C12" s="365"/>
      <c r="D12" s="365"/>
    </row>
    <row r="13" spans="1:9" ht="19.5" thickBot="1">
      <c r="B13" s="5"/>
      <c r="C13" s="5"/>
      <c r="D13" s="6" t="s">
        <v>107</v>
      </c>
    </row>
    <row r="14" spans="1:9" ht="36.75" customHeight="1" thickBot="1">
      <c r="A14" s="7" t="s">
        <v>108</v>
      </c>
      <c r="B14" s="8" t="s">
        <v>109</v>
      </c>
      <c r="C14" s="9" t="s">
        <v>600</v>
      </c>
      <c r="D14" s="9" t="s">
        <v>692</v>
      </c>
    </row>
    <row r="15" spans="1:9" ht="56.25" hidden="1">
      <c r="A15" s="10" t="s">
        <v>110</v>
      </c>
      <c r="B15" s="11" t="s">
        <v>111</v>
      </c>
      <c r="C15" s="12">
        <f>C16</f>
        <v>0</v>
      </c>
      <c r="D15" s="12">
        <f>D16</f>
        <v>0</v>
      </c>
    </row>
    <row r="16" spans="1:9" ht="75" hidden="1">
      <c r="A16" s="10" t="s">
        <v>112</v>
      </c>
      <c r="B16" s="11" t="s">
        <v>113</v>
      </c>
      <c r="C16" s="12">
        <v>0</v>
      </c>
      <c r="D16" s="12">
        <v>0</v>
      </c>
    </row>
    <row r="17" spans="1:6" ht="56.25" hidden="1">
      <c r="A17" s="10" t="s">
        <v>114</v>
      </c>
      <c r="B17" s="11" t="s">
        <v>115</v>
      </c>
      <c r="C17" s="12">
        <f>C18</f>
        <v>0</v>
      </c>
      <c r="D17" s="12">
        <f>D18</f>
        <v>0</v>
      </c>
    </row>
    <row r="18" spans="1:6" ht="75" hidden="1">
      <c r="A18" s="10" t="s">
        <v>116</v>
      </c>
      <c r="B18" s="11" t="s">
        <v>117</v>
      </c>
      <c r="C18" s="12">
        <v>0</v>
      </c>
      <c r="D18" s="12">
        <v>0</v>
      </c>
    </row>
    <row r="19" spans="1:6" ht="56.25" hidden="1">
      <c r="A19" s="13" t="s">
        <v>118</v>
      </c>
      <c r="B19" s="14" t="s">
        <v>119</v>
      </c>
      <c r="C19" s="15">
        <f>C20-C22</f>
        <v>0</v>
      </c>
      <c r="D19" s="15">
        <f>D20-D22</f>
        <v>0</v>
      </c>
      <c r="E19" t="e">
        <f>'Доходы 2018'!#REF!-#REF!</f>
        <v>#REF!</v>
      </c>
    </row>
    <row r="20" spans="1:6" ht="56.25" hidden="1">
      <c r="A20" s="10" t="s">
        <v>110</v>
      </c>
      <c r="B20" s="11" t="s">
        <v>111</v>
      </c>
      <c r="C20" s="12">
        <f>C21</f>
        <v>0</v>
      </c>
      <c r="D20" s="12">
        <f>D21</f>
        <v>0</v>
      </c>
    </row>
    <row r="21" spans="1:6" ht="75" hidden="1">
      <c r="A21" s="10" t="s">
        <v>112</v>
      </c>
      <c r="B21" s="11" t="s">
        <v>113</v>
      </c>
      <c r="C21" s="12">
        <v>0</v>
      </c>
      <c r="D21" s="12">
        <v>0</v>
      </c>
    </row>
    <row r="22" spans="1:6" ht="56.25" hidden="1">
      <c r="A22" s="10" t="s">
        <v>114</v>
      </c>
      <c r="B22" s="11" t="s">
        <v>115</v>
      </c>
      <c r="C22" s="12">
        <f>C23</f>
        <v>0</v>
      </c>
      <c r="D22" s="12">
        <f>D23</f>
        <v>0</v>
      </c>
    </row>
    <row r="23" spans="1:6" ht="75" hidden="1">
      <c r="A23" s="10" t="s">
        <v>116</v>
      </c>
      <c r="B23" s="16" t="s">
        <v>117</v>
      </c>
      <c r="C23" s="12">
        <v>0</v>
      </c>
      <c r="D23" s="12">
        <v>0</v>
      </c>
    </row>
    <row r="24" spans="1:6" ht="28.5" hidden="1" customHeight="1">
      <c r="A24" s="17" t="s">
        <v>120</v>
      </c>
      <c r="B24" s="18" t="s">
        <v>121</v>
      </c>
      <c r="C24" s="19">
        <f>C25-C27</f>
        <v>0</v>
      </c>
      <c r="D24" s="19">
        <f>D25-D27</f>
        <v>0</v>
      </c>
    </row>
    <row r="25" spans="1:6" ht="37.5" hidden="1">
      <c r="A25" s="20" t="s">
        <v>122</v>
      </c>
      <c r="B25" s="21" t="s">
        <v>123</v>
      </c>
      <c r="C25" s="22">
        <f>C26</f>
        <v>0</v>
      </c>
      <c r="D25" s="22">
        <f>D26</f>
        <v>0</v>
      </c>
    </row>
    <row r="26" spans="1:6" ht="56.25" hidden="1">
      <c r="A26" s="20" t="s">
        <v>124</v>
      </c>
      <c r="B26" s="21" t="s">
        <v>125</v>
      </c>
      <c r="C26" s="22">
        <v>0</v>
      </c>
      <c r="D26" s="22">
        <v>0</v>
      </c>
    </row>
    <row r="27" spans="1:6" ht="56.25" hidden="1">
      <c r="A27" s="20" t="s">
        <v>126</v>
      </c>
      <c r="B27" s="21" t="s">
        <v>127</v>
      </c>
      <c r="C27" s="23">
        <f>C28</f>
        <v>0</v>
      </c>
      <c r="D27" s="23">
        <f>D28</f>
        <v>0</v>
      </c>
    </row>
    <row r="28" spans="1:6" ht="56.25" hidden="1">
      <c r="A28" s="20" t="s">
        <v>128</v>
      </c>
      <c r="B28" s="24" t="s">
        <v>129</v>
      </c>
      <c r="C28" s="25">
        <v>0</v>
      </c>
      <c r="D28" s="25">
        <v>0</v>
      </c>
    </row>
    <row r="29" spans="1:6" ht="59.25" hidden="1" customHeight="1">
      <c r="A29" s="13" t="s">
        <v>118</v>
      </c>
      <c r="B29" s="26" t="s">
        <v>130</v>
      </c>
      <c r="C29" s="27">
        <f>C30-C32</f>
        <v>0</v>
      </c>
      <c r="D29" s="27">
        <f>D30-D32</f>
        <v>0</v>
      </c>
      <c r="E29" t="e">
        <f>#REF!-#REF!</f>
        <v>#REF!</v>
      </c>
      <c r="F29" s="28"/>
    </row>
    <row r="30" spans="1:6" ht="63" hidden="1" customHeight="1">
      <c r="A30" s="10" t="s">
        <v>131</v>
      </c>
      <c r="B30" s="24" t="s">
        <v>111</v>
      </c>
      <c r="C30" s="25">
        <f>C31</f>
        <v>0</v>
      </c>
      <c r="D30" s="25">
        <f>D31</f>
        <v>0</v>
      </c>
    </row>
    <row r="31" spans="1:6" ht="75.75" hidden="1" customHeight="1">
      <c r="A31" s="10" t="s">
        <v>132</v>
      </c>
      <c r="B31" s="24" t="s">
        <v>133</v>
      </c>
      <c r="C31" s="25">
        <v>0</v>
      </c>
      <c r="D31" s="25">
        <v>0</v>
      </c>
    </row>
    <row r="32" spans="1:6" ht="58.5" hidden="1" customHeight="1">
      <c r="A32" s="10" t="s">
        <v>134</v>
      </c>
      <c r="B32" s="24" t="s">
        <v>135</v>
      </c>
      <c r="C32" s="25">
        <f>C33</f>
        <v>0</v>
      </c>
      <c r="D32" s="25">
        <f>D33</f>
        <v>0</v>
      </c>
    </row>
    <row r="33" spans="1:5" ht="78" hidden="1" customHeight="1">
      <c r="A33" s="10" t="s">
        <v>136</v>
      </c>
      <c r="B33" s="24" t="s">
        <v>137</v>
      </c>
      <c r="C33" s="25">
        <v>0</v>
      </c>
      <c r="D33" s="25">
        <v>0</v>
      </c>
    </row>
    <row r="34" spans="1:5" ht="37.5">
      <c r="A34" s="17" t="s">
        <v>138</v>
      </c>
      <c r="B34" s="29" t="s">
        <v>139</v>
      </c>
      <c r="C34" s="19">
        <f>C38-C35</f>
        <v>1154185.9800000004</v>
      </c>
      <c r="D34" s="19">
        <f>D38-D35</f>
        <v>-4196018.1800000016</v>
      </c>
      <c r="E34" s="1"/>
    </row>
    <row r="35" spans="1:5" ht="21" customHeight="1">
      <c r="A35" s="20" t="s">
        <v>140</v>
      </c>
      <c r="B35" s="30" t="s">
        <v>141</v>
      </c>
      <c r="C35" s="25">
        <f>C36</f>
        <v>25629490</v>
      </c>
      <c r="D35" s="25">
        <f>D36</f>
        <v>18674832.850000001</v>
      </c>
    </row>
    <row r="36" spans="1:5" ht="36" customHeight="1">
      <c r="A36" s="20" t="s">
        <v>142</v>
      </c>
      <c r="B36" s="30" t="s">
        <v>143</v>
      </c>
      <c r="C36" s="25">
        <f>C37</f>
        <v>25629490</v>
      </c>
      <c r="D36" s="25">
        <f>D37</f>
        <v>18674832.850000001</v>
      </c>
    </row>
    <row r="37" spans="1:5" ht="40.5" customHeight="1">
      <c r="A37" s="20" t="s">
        <v>144</v>
      </c>
      <c r="B37" s="30" t="s">
        <v>567</v>
      </c>
      <c r="C37" s="25">
        <v>25629490</v>
      </c>
      <c r="D37" s="25">
        <v>18674832.850000001</v>
      </c>
    </row>
    <row r="38" spans="1:5" ht="24" customHeight="1">
      <c r="A38" s="20" t="s">
        <v>145</v>
      </c>
      <c r="B38" s="30" t="s">
        <v>146</v>
      </c>
      <c r="C38" s="25">
        <f>C39</f>
        <v>26783675.98</v>
      </c>
      <c r="D38" s="25">
        <f>D39</f>
        <v>14478814.67</v>
      </c>
    </row>
    <row r="39" spans="1:5" ht="39.75" customHeight="1">
      <c r="A39" s="20" t="s">
        <v>147</v>
      </c>
      <c r="B39" s="30" t="s">
        <v>148</v>
      </c>
      <c r="C39" s="25">
        <f>C40</f>
        <v>26783675.98</v>
      </c>
      <c r="D39" s="25">
        <f>D40</f>
        <v>14478814.67</v>
      </c>
    </row>
    <row r="40" spans="1:5" ht="57" customHeight="1" thickBot="1">
      <c r="A40" s="20" t="s">
        <v>149</v>
      </c>
      <c r="B40" s="31" t="s">
        <v>568</v>
      </c>
      <c r="C40" s="25">
        <v>26783675.98</v>
      </c>
      <c r="D40" s="25">
        <v>14478814.67</v>
      </c>
    </row>
    <row r="41" spans="1:5" ht="37.5" hidden="1">
      <c r="A41" s="32" t="s">
        <v>150</v>
      </c>
      <c r="B41" s="33" t="s">
        <v>151</v>
      </c>
      <c r="C41" s="34">
        <v>0</v>
      </c>
      <c r="D41" s="34">
        <v>0</v>
      </c>
    </row>
    <row r="42" spans="1:5" ht="37.5" hidden="1">
      <c r="A42" s="35" t="s">
        <v>152</v>
      </c>
      <c r="B42" s="36" t="s">
        <v>153</v>
      </c>
      <c r="C42" s="12">
        <v>0</v>
      </c>
      <c r="D42" s="12">
        <v>0</v>
      </c>
    </row>
    <row r="43" spans="1:5" ht="37.5" hidden="1">
      <c r="A43" s="37" t="s">
        <v>154</v>
      </c>
      <c r="B43" s="38" t="s">
        <v>155</v>
      </c>
      <c r="C43" s="39">
        <f>C44</f>
        <v>0</v>
      </c>
      <c r="D43" s="39">
        <f>D44</f>
        <v>0</v>
      </c>
    </row>
    <row r="44" spans="1:5" ht="75" hidden="1">
      <c r="A44" s="40" t="s">
        <v>156</v>
      </c>
      <c r="B44" s="41" t="s">
        <v>157</v>
      </c>
      <c r="C44" s="39"/>
      <c r="D44" s="39"/>
    </row>
    <row r="45" spans="1:5" ht="48" hidden="1" customHeight="1">
      <c r="A45" s="35" t="s">
        <v>158</v>
      </c>
      <c r="B45" s="36" t="s">
        <v>159</v>
      </c>
      <c r="C45" s="34">
        <f>C46</f>
        <v>0</v>
      </c>
      <c r="D45" s="34">
        <f>D46</f>
        <v>0</v>
      </c>
    </row>
    <row r="46" spans="1:5" ht="93.75" hidden="1">
      <c r="A46" s="42" t="s">
        <v>163</v>
      </c>
      <c r="B46" s="43" t="s">
        <v>164</v>
      </c>
      <c r="C46" s="44"/>
      <c r="D46" s="44"/>
    </row>
    <row r="47" spans="1:5" ht="29.85" customHeight="1" thickBot="1">
      <c r="A47" s="45"/>
      <c r="B47" s="46" t="s">
        <v>165</v>
      </c>
      <c r="C47" s="47">
        <f>C24+C19+C34+C41</f>
        <v>1154185.9800000004</v>
      </c>
      <c r="D47" s="47">
        <f>D24+D19+D34+D41</f>
        <v>-4196018.1800000016</v>
      </c>
    </row>
  </sheetData>
  <sheetProtection selectLockedCells="1" selectUnlockedCells="1"/>
  <mergeCells count="3">
    <mergeCell ref="B10:G10"/>
    <mergeCell ref="A11:D12"/>
    <mergeCell ref="A9:I9"/>
  </mergeCells>
  <phoneticPr fontId="0" type="noConversion"/>
  <pageMargins left="0.98425196850393704" right="0" top="0.59055118110236227" bottom="0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4"/>
  <sheetViews>
    <sheetView view="pageBreakPreview" topLeftCell="B58" zoomScaleNormal="80" workbookViewId="0">
      <selection activeCell="B7" sqref="B7"/>
    </sheetView>
  </sheetViews>
  <sheetFormatPr defaultRowHeight="18.75"/>
  <cols>
    <col min="1" max="1" width="37" style="3" customWidth="1"/>
    <col min="2" max="2" width="103.7109375" style="3" customWidth="1"/>
    <col min="3" max="3" width="19.7109375" style="3" customWidth="1"/>
    <col min="4" max="4" width="20.28515625" style="3" customWidth="1"/>
    <col min="5" max="5" width="16.5703125" style="48" customWidth="1"/>
  </cols>
  <sheetData>
    <row r="1" spans="1:14" ht="18.75" customHeight="1">
      <c r="A1"/>
      <c r="B1" s="368" t="s">
        <v>705</v>
      </c>
      <c r="C1" s="369"/>
      <c r="D1" s="369"/>
      <c r="E1" s="369"/>
      <c r="F1" s="229"/>
      <c r="G1" s="229"/>
      <c r="H1" s="227"/>
      <c r="I1" s="227"/>
      <c r="J1" s="227"/>
      <c r="K1" s="227"/>
      <c r="L1" s="227"/>
      <c r="M1" s="227"/>
      <c r="N1" s="226"/>
    </row>
    <row r="2" spans="1:14" ht="17.25" customHeight="1">
      <c r="A2"/>
      <c r="B2" s="370" t="s">
        <v>706</v>
      </c>
      <c r="C2" s="371"/>
      <c r="D2" s="371"/>
      <c r="E2" s="371"/>
      <c r="F2" s="229"/>
      <c r="G2" s="229"/>
      <c r="H2" s="229"/>
      <c r="I2" s="229"/>
      <c r="J2" s="229"/>
      <c r="K2" s="229"/>
      <c r="L2" s="229"/>
      <c r="M2" s="229"/>
      <c r="N2" s="226"/>
    </row>
    <row r="3" spans="1:14" ht="19.5" customHeight="1">
      <c r="A3"/>
      <c r="B3" s="370" t="s">
        <v>707</v>
      </c>
      <c r="C3" s="371"/>
      <c r="D3" s="371"/>
      <c r="E3" s="371"/>
      <c r="F3" s="229"/>
      <c r="G3" s="229"/>
      <c r="H3" s="229"/>
      <c r="I3" s="229"/>
      <c r="J3" s="229"/>
      <c r="K3" s="229"/>
      <c r="L3" s="229"/>
      <c r="M3" s="229"/>
      <c r="N3" s="226"/>
    </row>
    <row r="4" spans="1:14" ht="21.75" customHeight="1">
      <c r="A4"/>
      <c r="B4" s="370" t="s">
        <v>716</v>
      </c>
      <c r="C4" s="371"/>
      <c r="D4" s="371"/>
      <c r="E4" s="371"/>
      <c r="F4" s="229"/>
      <c r="G4" s="229"/>
      <c r="H4" s="229"/>
      <c r="I4" s="229"/>
      <c r="J4" s="229"/>
      <c r="K4" s="229"/>
      <c r="L4" s="229"/>
      <c r="M4" s="229"/>
      <c r="N4" s="226"/>
    </row>
    <row r="5" spans="1:14" ht="21.75" customHeight="1">
      <c r="A5"/>
      <c r="B5" s="370" t="s">
        <v>717</v>
      </c>
      <c r="C5" s="372"/>
      <c r="D5" s="372"/>
      <c r="E5" s="372"/>
      <c r="F5" s="229"/>
      <c r="G5" s="229"/>
      <c r="H5" s="229"/>
      <c r="I5" s="229"/>
      <c r="J5" s="229"/>
      <c r="K5" s="229"/>
      <c r="L5" s="229"/>
      <c r="M5" s="229"/>
      <c r="N5" s="226"/>
    </row>
    <row r="6" spans="1:14" ht="21.75" customHeight="1">
      <c r="A6"/>
      <c r="B6" s="254"/>
      <c r="C6" s="254"/>
      <c r="D6" s="254"/>
      <c r="E6" s="228"/>
      <c r="F6" s="229"/>
      <c r="G6" s="229"/>
      <c r="H6" s="229"/>
      <c r="I6" s="229"/>
      <c r="J6" s="229"/>
      <c r="K6" s="229"/>
      <c r="L6" s="229"/>
      <c r="M6" s="229"/>
      <c r="N6" s="226"/>
    </row>
    <row r="7" spans="1:14" ht="21.75" customHeight="1">
      <c r="A7"/>
      <c r="B7" s="254"/>
      <c r="C7" s="254"/>
      <c r="D7" s="254"/>
      <c r="E7" s="228"/>
      <c r="F7" s="229"/>
      <c r="G7" s="229"/>
      <c r="H7" s="229"/>
      <c r="I7" s="229"/>
      <c r="J7" s="229"/>
      <c r="K7" s="229"/>
      <c r="L7" s="229"/>
      <c r="M7" s="229"/>
      <c r="N7" s="226"/>
    </row>
    <row r="8" spans="1:14" ht="27" customHeight="1">
      <c r="A8" s="4"/>
      <c r="B8" s="2"/>
      <c r="C8" s="2"/>
      <c r="D8" s="2"/>
      <c r="E8" s="2"/>
      <c r="F8" s="4"/>
      <c r="G8" s="4"/>
      <c r="H8" s="226"/>
      <c r="I8" s="226"/>
      <c r="J8" s="226"/>
      <c r="K8" s="226"/>
      <c r="L8" s="226"/>
      <c r="M8" s="226"/>
      <c r="N8" s="226"/>
    </row>
    <row r="9" spans="1:14" ht="23.45" customHeight="1">
      <c r="A9" s="366" t="s">
        <v>678</v>
      </c>
      <c r="B9" s="366"/>
      <c r="C9" s="366"/>
      <c r="D9" s="366"/>
      <c r="E9" s="366"/>
      <c r="F9" s="366"/>
    </row>
    <row r="10" spans="1:14" ht="23.45" customHeight="1">
      <c r="A10" s="366" t="s">
        <v>679</v>
      </c>
      <c r="B10" s="366"/>
      <c r="C10" s="366"/>
      <c r="D10" s="366"/>
      <c r="E10" s="366"/>
    </row>
    <row r="11" spans="1:14" ht="26.65" customHeight="1">
      <c r="A11" s="366" t="s">
        <v>690</v>
      </c>
      <c r="B11" s="366"/>
      <c r="C11" s="366"/>
      <c r="D11" s="366"/>
      <c r="E11" s="366"/>
      <c r="F11" s="366"/>
    </row>
    <row r="12" spans="1:14" ht="20.25" thickBot="1">
      <c r="A12" s="50"/>
      <c r="B12" s="50"/>
      <c r="C12" s="50"/>
      <c r="D12" s="50"/>
      <c r="E12" s="49" t="s">
        <v>586</v>
      </c>
    </row>
    <row r="13" spans="1:14" s="51" customFormat="1" ht="60.75" customHeight="1" thickBot="1">
      <c r="A13" s="261" t="s">
        <v>167</v>
      </c>
      <c r="B13" s="262" t="s">
        <v>168</v>
      </c>
      <c r="C13" s="263" t="s">
        <v>204</v>
      </c>
      <c r="D13" s="264" t="s">
        <v>691</v>
      </c>
      <c r="E13" s="264" t="s">
        <v>682</v>
      </c>
    </row>
    <row r="14" spans="1:14" s="51" customFormat="1" ht="20.25" customHeight="1">
      <c r="A14" s="179" t="s">
        <v>169</v>
      </c>
      <c r="B14" s="52" t="s">
        <v>170</v>
      </c>
      <c r="C14" s="180">
        <f>C15+C48+C56+C66+C72+C79+C38+C44</f>
        <v>25348940</v>
      </c>
      <c r="D14" s="180">
        <f>D15+D48+D56+D66+D72+D79+D38+D44</f>
        <v>18481183.59</v>
      </c>
      <c r="E14" s="180">
        <f t="shared" ref="E14:E21" si="0">D14/C14*100</f>
        <v>72.907125860095135</v>
      </c>
      <c r="F14" s="51">
        <f>D14/D195*100</f>
        <v>98.963046890135871</v>
      </c>
    </row>
    <row r="15" spans="1:14" s="51" customFormat="1" ht="29.25" customHeight="1">
      <c r="A15" s="181" t="s">
        <v>171</v>
      </c>
      <c r="B15" s="53" t="s">
        <v>172</v>
      </c>
      <c r="C15" s="182">
        <f>C16+C19</f>
        <v>21606400</v>
      </c>
      <c r="D15" s="182">
        <f>D16+D19</f>
        <v>15016634.390000001</v>
      </c>
      <c r="E15" s="180">
        <f t="shared" si="0"/>
        <v>69.500862661063394</v>
      </c>
      <c r="F15" s="51">
        <f>D15/D195*100</f>
        <v>80.411077896207246</v>
      </c>
    </row>
    <row r="16" spans="1:14" s="51" customFormat="1" ht="34.5" hidden="1" customHeight="1">
      <c r="A16" s="181" t="s">
        <v>173</v>
      </c>
      <c r="B16" s="53" t="s">
        <v>174</v>
      </c>
      <c r="C16" s="182">
        <f>C17</f>
        <v>0</v>
      </c>
      <c r="D16" s="182">
        <f>D17</f>
        <v>0</v>
      </c>
      <c r="E16" s="180" t="e">
        <f t="shared" si="0"/>
        <v>#DIV/0!</v>
      </c>
    </row>
    <row r="17" spans="1:16" s="51" customFormat="1" ht="60" hidden="1" customHeight="1">
      <c r="A17" s="183" t="s">
        <v>175</v>
      </c>
      <c r="B17" s="54" t="s">
        <v>176</v>
      </c>
      <c r="C17" s="184">
        <f>C18</f>
        <v>0</v>
      </c>
      <c r="D17" s="184">
        <f>D18</f>
        <v>0</v>
      </c>
      <c r="E17" s="180" t="e">
        <f t="shared" si="0"/>
        <v>#DIV/0!</v>
      </c>
    </row>
    <row r="18" spans="1:16" s="51" customFormat="1" ht="49.5" hidden="1" customHeight="1">
      <c r="A18" s="183" t="s">
        <v>177</v>
      </c>
      <c r="B18" s="54" t="s">
        <v>178</v>
      </c>
      <c r="C18" s="185">
        <v>0</v>
      </c>
      <c r="D18" s="185">
        <v>0</v>
      </c>
      <c r="E18" s="180" t="e">
        <f t="shared" si="0"/>
        <v>#DIV/0!</v>
      </c>
    </row>
    <row r="19" spans="1:16" s="51" customFormat="1" ht="40.5">
      <c r="A19" s="181" t="s">
        <v>179</v>
      </c>
      <c r="B19" s="53" t="s">
        <v>180</v>
      </c>
      <c r="C19" s="186">
        <f>C20+C21+C22</f>
        <v>21606400</v>
      </c>
      <c r="D19" s="186">
        <f>D20+D21+D22</f>
        <v>15016634.390000001</v>
      </c>
      <c r="E19" s="180">
        <f t="shared" si="0"/>
        <v>69.500862661063394</v>
      </c>
    </row>
    <row r="20" spans="1:16" s="51" customFormat="1" ht="87" customHeight="1">
      <c r="A20" s="183" t="s">
        <v>181</v>
      </c>
      <c r="B20" s="55" t="s">
        <v>182</v>
      </c>
      <c r="C20" s="185">
        <v>21602250</v>
      </c>
      <c r="D20" s="185">
        <v>15009297.23</v>
      </c>
      <c r="E20" s="197">
        <f t="shared" si="0"/>
        <v>69.480249649920736</v>
      </c>
    </row>
    <row r="21" spans="1:16" s="51" customFormat="1" ht="121.5">
      <c r="A21" s="183" t="s">
        <v>185</v>
      </c>
      <c r="B21" s="54" t="s">
        <v>592</v>
      </c>
      <c r="C21" s="184">
        <v>4150</v>
      </c>
      <c r="D21" s="184">
        <v>7010.16</v>
      </c>
      <c r="E21" s="197">
        <f t="shared" si="0"/>
        <v>168.91951807228915</v>
      </c>
      <c r="P21" s="56"/>
    </row>
    <row r="22" spans="1:16" s="51" customFormat="1" ht="39.75" customHeight="1">
      <c r="A22" s="183" t="s">
        <v>186</v>
      </c>
      <c r="B22" s="54" t="s">
        <v>187</v>
      </c>
      <c r="C22" s="184">
        <v>0</v>
      </c>
      <c r="D22" s="184">
        <v>327</v>
      </c>
      <c r="E22" s="197">
        <v>0</v>
      </c>
    </row>
    <row r="23" spans="1:16" s="51" customFormat="1" ht="40.5" hidden="1">
      <c r="A23" s="181" t="s">
        <v>188</v>
      </c>
      <c r="B23" s="53" t="s">
        <v>189</v>
      </c>
      <c r="C23" s="182">
        <f>C35</f>
        <v>0</v>
      </c>
      <c r="D23" s="182">
        <f>D35</f>
        <v>0</v>
      </c>
      <c r="E23" s="180" t="e">
        <f t="shared" ref="E23:E42" si="1">D23/C23*100</f>
        <v>#DIV/0!</v>
      </c>
    </row>
    <row r="24" spans="1:16" s="51" customFormat="1" ht="39" hidden="1" customHeight="1">
      <c r="A24" s="183" t="s">
        <v>190</v>
      </c>
      <c r="B24" s="57" t="s">
        <v>191</v>
      </c>
      <c r="C24" s="184">
        <f>C25+C28+C31</f>
        <v>0</v>
      </c>
      <c r="D24" s="184">
        <f>D25+D28+D31</f>
        <v>0</v>
      </c>
      <c r="E24" s="180" t="e">
        <f t="shared" si="1"/>
        <v>#DIV/0!</v>
      </c>
    </row>
    <row r="25" spans="1:16" s="51" customFormat="1" ht="39" hidden="1" customHeight="1">
      <c r="A25" s="183" t="s">
        <v>192</v>
      </c>
      <c r="B25" s="58" t="s">
        <v>193</v>
      </c>
      <c r="C25" s="184">
        <f>C26+C27</f>
        <v>0</v>
      </c>
      <c r="D25" s="184">
        <f>D26+D27</f>
        <v>0</v>
      </c>
      <c r="E25" s="180" t="e">
        <f t="shared" si="1"/>
        <v>#DIV/0!</v>
      </c>
    </row>
    <row r="26" spans="1:16" s="51" customFormat="1" ht="31.5" hidden="1" customHeight="1">
      <c r="A26" s="183" t="s">
        <v>194</v>
      </c>
      <c r="B26" s="58" t="s">
        <v>195</v>
      </c>
      <c r="C26" s="184"/>
      <c r="D26" s="184"/>
      <c r="E26" s="180" t="e">
        <f t="shared" si="1"/>
        <v>#DIV/0!</v>
      </c>
    </row>
    <row r="27" spans="1:16" s="51" customFormat="1" ht="39" hidden="1" customHeight="1">
      <c r="A27" s="183" t="s">
        <v>196</v>
      </c>
      <c r="B27" s="58" t="s">
        <v>197</v>
      </c>
      <c r="C27" s="184"/>
      <c r="D27" s="184"/>
      <c r="E27" s="180" t="e">
        <f t="shared" si="1"/>
        <v>#DIV/0!</v>
      </c>
    </row>
    <row r="28" spans="1:16" s="51" customFormat="1" ht="39" hidden="1" customHeight="1">
      <c r="A28" s="183" t="s">
        <v>198</v>
      </c>
      <c r="B28" s="58" t="s">
        <v>199</v>
      </c>
      <c r="C28" s="184">
        <f>C29+C30</f>
        <v>0</v>
      </c>
      <c r="D28" s="184">
        <f>D29+D30</f>
        <v>0</v>
      </c>
      <c r="E28" s="180" t="e">
        <f t="shared" si="1"/>
        <v>#DIV/0!</v>
      </c>
    </row>
    <row r="29" spans="1:16" s="51" customFormat="1" ht="39" hidden="1" customHeight="1">
      <c r="A29" s="183" t="s">
        <v>200</v>
      </c>
      <c r="B29" s="58" t="s">
        <v>199</v>
      </c>
      <c r="C29" s="184"/>
      <c r="D29" s="184"/>
      <c r="E29" s="180" t="e">
        <f t="shared" si="1"/>
        <v>#DIV/0!</v>
      </c>
    </row>
    <row r="30" spans="1:16" s="51" customFormat="1" ht="39" hidden="1" customHeight="1">
      <c r="A30" s="183" t="s">
        <v>201</v>
      </c>
      <c r="B30" s="58" t="s">
        <v>202</v>
      </c>
      <c r="C30" s="184"/>
      <c r="D30" s="184"/>
      <c r="E30" s="180" t="e">
        <f t="shared" si="1"/>
        <v>#DIV/0!</v>
      </c>
    </row>
    <row r="31" spans="1:16" s="51" customFormat="1" ht="41.25" hidden="1" customHeight="1">
      <c r="A31" s="183" t="s">
        <v>203</v>
      </c>
      <c r="B31" s="59" t="s">
        <v>205</v>
      </c>
      <c r="C31" s="184">
        <f>C32+C33</f>
        <v>0</v>
      </c>
      <c r="D31" s="184">
        <f>D32+D33</f>
        <v>0</v>
      </c>
      <c r="E31" s="180" t="e">
        <f t="shared" si="1"/>
        <v>#DIV/0!</v>
      </c>
    </row>
    <row r="32" spans="1:16" s="51" customFormat="1" ht="36" hidden="1" customHeight="1">
      <c r="A32" s="183" t="s">
        <v>206</v>
      </c>
      <c r="B32" s="59" t="s">
        <v>205</v>
      </c>
      <c r="C32" s="184"/>
      <c r="D32" s="184"/>
      <c r="E32" s="180" t="e">
        <f t="shared" si="1"/>
        <v>#DIV/0!</v>
      </c>
    </row>
    <row r="33" spans="1:6" s="51" customFormat="1" ht="35.25" hidden="1" customHeight="1">
      <c r="A33" s="183" t="s">
        <v>207</v>
      </c>
      <c r="B33" s="59" t="s">
        <v>208</v>
      </c>
      <c r="C33" s="184"/>
      <c r="D33" s="184"/>
      <c r="E33" s="180" t="e">
        <f t="shared" si="1"/>
        <v>#DIV/0!</v>
      </c>
    </row>
    <row r="34" spans="1:6" s="51" customFormat="1" ht="46.5" hidden="1" customHeight="1">
      <c r="A34" s="183" t="s">
        <v>209</v>
      </c>
      <c r="B34" s="58" t="s">
        <v>210</v>
      </c>
      <c r="C34" s="184">
        <v>0</v>
      </c>
      <c r="D34" s="184">
        <v>0</v>
      </c>
      <c r="E34" s="180" t="e">
        <f t="shared" si="1"/>
        <v>#DIV/0!</v>
      </c>
    </row>
    <row r="35" spans="1:6" s="51" customFormat="1" ht="18.75" hidden="1" customHeight="1">
      <c r="A35" s="183" t="s">
        <v>211</v>
      </c>
      <c r="B35" s="54" t="s">
        <v>212</v>
      </c>
      <c r="C35" s="184">
        <f>C36+C37</f>
        <v>0</v>
      </c>
      <c r="D35" s="184">
        <f>D36+D37</f>
        <v>0</v>
      </c>
      <c r="E35" s="180" t="e">
        <f t="shared" si="1"/>
        <v>#DIV/0!</v>
      </c>
    </row>
    <row r="36" spans="1:6" s="51" customFormat="1" ht="18.75" hidden="1" customHeight="1">
      <c r="A36" s="187" t="s">
        <v>213</v>
      </c>
      <c r="B36" s="60" t="s">
        <v>212</v>
      </c>
      <c r="C36" s="184">
        <v>0</v>
      </c>
      <c r="D36" s="184">
        <v>0</v>
      </c>
      <c r="E36" s="180" t="e">
        <f t="shared" si="1"/>
        <v>#DIV/0!</v>
      </c>
    </row>
    <row r="37" spans="1:6" s="51" customFormat="1" ht="19.5" hidden="1" customHeight="1">
      <c r="A37" s="187" t="s">
        <v>214</v>
      </c>
      <c r="B37" s="60" t="s">
        <v>215</v>
      </c>
      <c r="C37" s="184">
        <v>0</v>
      </c>
      <c r="D37" s="184">
        <v>0</v>
      </c>
      <c r="E37" s="180" t="e">
        <f t="shared" si="1"/>
        <v>#DIV/0!</v>
      </c>
    </row>
    <row r="38" spans="1:6" s="51" customFormat="1" ht="45.75" customHeight="1">
      <c r="A38" s="188" t="s">
        <v>252</v>
      </c>
      <c r="B38" s="126" t="s">
        <v>246</v>
      </c>
      <c r="C38" s="182">
        <f>C39</f>
        <v>543400</v>
      </c>
      <c r="D38" s="182">
        <f>D39</f>
        <v>443128.7</v>
      </c>
      <c r="E38" s="180">
        <f t="shared" si="1"/>
        <v>81.54742362900258</v>
      </c>
      <c r="F38" s="51">
        <f>D38/D195*100</f>
        <v>2.3728656827040893</v>
      </c>
    </row>
    <row r="39" spans="1:6" s="51" customFormat="1" ht="38.25" customHeight="1">
      <c r="A39" s="189" t="s">
        <v>253</v>
      </c>
      <c r="B39" s="125" t="s">
        <v>247</v>
      </c>
      <c r="C39" s="184">
        <f>C40+C41+C42+C43</f>
        <v>543400</v>
      </c>
      <c r="D39" s="184">
        <f>D40+D41+D42+D43</f>
        <v>443128.7</v>
      </c>
      <c r="E39" s="197">
        <f t="shared" si="1"/>
        <v>81.54742362900258</v>
      </c>
    </row>
    <row r="40" spans="1:6" s="51" customFormat="1" ht="81.75" customHeight="1">
      <c r="A40" s="189" t="s">
        <v>254</v>
      </c>
      <c r="B40" s="125" t="s">
        <v>248</v>
      </c>
      <c r="C40" s="184">
        <v>204600</v>
      </c>
      <c r="D40" s="184">
        <v>192973.75</v>
      </c>
      <c r="E40" s="197">
        <f t="shared" si="1"/>
        <v>94.31757086999022</v>
      </c>
    </row>
    <row r="41" spans="1:6" s="51" customFormat="1" ht="97.15" customHeight="1">
      <c r="A41" s="189" t="s">
        <v>255</v>
      </c>
      <c r="B41" s="241" t="s">
        <v>249</v>
      </c>
      <c r="C41" s="184">
        <v>2000</v>
      </c>
      <c r="D41" s="184">
        <v>1750.26</v>
      </c>
      <c r="E41" s="197">
        <f t="shared" si="1"/>
        <v>87.512999999999991</v>
      </c>
    </row>
    <row r="42" spans="1:6" s="51" customFormat="1" ht="82.5" customHeight="1">
      <c r="A42" s="189" t="s">
        <v>256</v>
      </c>
      <c r="B42" s="125" t="s">
        <v>250</v>
      </c>
      <c r="C42" s="184">
        <v>336800</v>
      </c>
      <c r="D42" s="184">
        <v>291629.99</v>
      </c>
      <c r="E42" s="197">
        <f t="shared" si="1"/>
        <v>86.588476840855094</v>
      </c>
    </row>
    <row r="43" spans="1:6" s="51" customFormat="1" ht="79.5" customHeight="1">
      <c r="A43" s="189" t="s">
        <v>569</v>
      </c>
      <c r="B43" s="125" t="s">
        <v>251</v>
      </c>
      <c r="C43" s="184">
        <v>0</v>
      </c>
      <c r="D43" s="184">
        <v>-43225.3</v>
      </c>
      <c r="E43" s="197">
        <v>0</v>
      </c>
    </row>
    <row r="44" spans="1:6" s="51" customFormat="1" ht="21" customHeight="1">
      <c r="A44" s="181" t="s">
        <v>188</v>
      </c>
      <c r="B44" s="61" t="s">
        <v>189</v>
      </c>
      <c r="C44" s="182">
        <f>C45</f>
        <v>260</v>
      </c>
      <c r="D44" s="182">
        <f>D45</f>
        <v>20310.23</v>
      </c>
      <c r="E44" s="180">
        <f t="shared" ref="E44:E75" si="2">D44/C44*100</f>
        <v>7811.626923076923</v>
      </c>
      <c r="F44" s="51">
        <f>D44/D195*100</f>
        <v>0.10875722510148196</v>
      </c>
    </row>
    <row r="45" spans="1:6" s="51" customFormat="1" ht="19.5" customHeight="1">
      <c r="A45" s="181" t="s">
        <v>211</v>
      </c>
      <c r="B45" s="218" t="s">
        <v>212</v>
      </c>
      <c r="C45" s="182">
        <f>C46</f>
        <v>260</v>
      </c>
      <c r="D45" s="182">
        <f>D46</f>
        <v>20310.23</v>
      </c>
      <c r="E45" s="180">
        <f t="shared" si="2"/>
        <v>7811.626923076923</v>
      </c>
    </row>
    <row r="46" spans="1:6" s="51" customFormat="1" ht="20.25" customHeight="1">
      <c r="A46" s="183" t="s">
        <v>213</v>
      </c>
      <c r="B46" s="217" t="s">
        <v>212</v>
      </c>
      <c r="C46" s="184">
        <v>260</v>
      </c>
      <c r="D46" s="184">
        <v>20310.23</v>
      </c>
      <c r="E46" s="197">
        <f t="shared" si="2"/>
        <v>7811.626923076923</v>
      </c>
    </row>
    <row r="47" spans="1:6" s="51" customFormat="1" ht="5.25" hidden="1" customHeight="1">
      <c r="A47" s="219" t="s">
        <v>214</v>
      </c>
      <c r="B47" s="217" t="s">
        <v>599</v>
      </c>
      <c r="C47" s="184">
        <v>400</v>
      </c>
      <c r="D47" s="184">
        <v>400</v>
      </c>
      <c r="E47" s="180">
        <f t="shared" si="2"/>
        <v>100</v>
      </c>
    </row>
    <row r="48" spans="1:6" s="51" customFormat="1" ht="19.5" customHeight="1">
      <c r="A48" s="181" t="s">
        <v>216</v>
      </c>
      <c r="B48" s="61" t="s">
        <v>217</v>
      </c>
      <c r="C48" s="182">
        <f>C49+C51</f>
        <v>3142580</v>
      </c>
      <c r="D48" s="182">
        <f>D49+D51</f>
        <v>2900287.95</v>
      </c>
      <c r="E48" s="180">
        <f t="shared" si="2"/>
        <v>92.290027620617465</v>
      </c>
      <c r="F48" s="51">
        <f>D48/D195*100</f>
        <v>15.530462699696933</v>
      </c>
    </row>
    <row r="49" spans="1:6" s="51" customFormat="1" ht="19.5" customHeight="1">
      <c r="A49" s="181" t="s">
        <v>218</v>
      </c>
      <c r="B49" s="60" t="s">
        <v>219</v>
      </c>
      <c r="C49" s="184">
        <f>C50</f>
        <v>23200</v>
      </c>
      <c r="D49" s="184">
        <f>D50</f>
        <v>6665.99</v>
      </c>
      <c r="E49" s="197">
        <f t="shared" si="2"/>
        <v>28.732715517241381</v>
      </c>
    </row>
    <row r="50" spans="1:6" s="51" customFormat="1" ht="41.25" customHeight="1">
      <c r="A50" s="181" t="s">
        <v>220</v>
      </c>
      <c r="B50" s="60" t="s">
        <v>570</v>
      </c>
      <c r="C50" s="184">
        <v>23200</v>
      </c>
      <c r="D50" s="184">
        <v>6665.99</v>
      </c>
      <c r="E50" s="197">
        <f t="shared" si="2"/>
        <v>28.732715517241381</v>
      </c>
    </row>
    <row r="51" spans="1:6" s="51" customFormat="1" ht="27" customHeight="1">
      <c r="A51" s="181" t="s">
        <v>589</v>
      </c>
      <c r="B51" s="61" t="s">
        <v>221</v>
      </c>
      <c r="C51" s="182">
        <f>C52+C54</f>
        <v>3119380</v>
      </c>
      <c r="D51" s="182">
        <f>D52+D54</f>
        <v>2893621.96</v>
      </c>
      <c r="E51" s="180">
        <f t="shared" si="2"/>
        <v>92.762727208611963</v>
      </c>
      <c r="F51" s="51">
        <f>D51/D195*100</f>
        <v>15.494767654640611</v>
      </c>
    </row>
    <row r="52" spans="1:6" s="51" customFormat="1" ht="28.5" customHeight="1">
      <c r="A52" s="181" t="s">
        <v>590</v>
      </c>
      <c r="B52" s="124" t="s">
        <v>160</v>
      </c>
      <c r="C52" s="182">
        <f>C53</f>
        <v>3030000</v>
      </c>
      <c r="D52" s="182">
        <f>D53</f>
        <v>2878686.63</v>
      </c>
      <c r="E52" s="180">
        <f t="shared" si="2"/>
        <v>95.006159405940593</v>
      </c>
    </row>
    <row r="53" spans="1:6" s="51" customFormat="1" ht="45.75" customHeight="1">
      <c r="A53" s="183" t="s">
        <v>587</v>
      </c>
      <c r="B53" s="62" t="s">
        <v>571</v>
      </c>
      <c r="C53" s="184">
        <v>3030000</v>
      </c>
      <c r="D53" s="184">
        <v>2878686.63</v>
      </c>
      <c r="E53" s="197">
        <f t="shared" si="2"/>
        <v>95.006159405940593</v>
      </c>
    </row>
    <row r="54" spans="1:6" s="51" customFormat="1" ht="32.25" customHeight="1">
      <c r="A54" s="181" t="s">
        <v>591</v>
      </c>
      <c r="B54" s="124" t="s">
        <v>161</v>
      </c>
      <c r="C54" s="182">
        <f>C55</f>
        <v>89380</v>
      </c>
      <c r="D54" s="182">
        <f>D55</f>
        <v>14935.33</v>
      </c>
      <c r="E54" s="180">
        <f t="shared" si="2"/>
        <v>16.70992392034012</v>
      </c>
    </row>
    <row r="55" spans="1:6" s="51" customFormat="1" ht="51.75" customHeight="1">
      <c r="A55" s="183" t="s">
        <v>588</v>
      </c>
      <c r="B55" s="62" t="s">
        <v>162</v>
      </c>
      <c r="C55" s="184">
        <v>89380</v>
      </c>
      <c r="D55" s="184">
        <v>14935.33</v>
      </c>
      <c r="E55" s="197">
        <f t="shared" si="2"/>
        <v>16.70992392034012</v>
      </c>
    </row>
    <row r="56" spans="1:6" s="51" customFormat="1" ht="40.5">
      <c r="A56" s="181" t="s">
        <v>222</v>
      </c>
      <c r="B56" s="53" t="s">
        <v>572</v>
      </c>
      <c r="C56" s="182">
        <f>C57+C59</f>
        <v>5350</v>
      </c>
      <c r="D56" s="182">
        <f>D57+D59</f>
        <v>4010</v>
      </c>
      <c r="E56" s="180">
        <f t="shared" si="2"/>
        <v>74.953271028037378</v>
      </c>
    </row>
    <row r="57" spans="1:6" s="51" customFormat="1" ht="62.85" customHeight="1">
      <c r="A57" s="183" t="s">
        <v>223</v>
      </c>
      <c r="B57" s="62" t="s">
        <v>224</v>
      </c>
      <c r="C57" s="184">
        <f>C58</f>
        <v>5350</v>
      </c>
      <c r="D57" s="184">
        <f>D58</f>
        <v>4010</v>
      </c>
      <c r="E57" s="197">
        <f t="shared" si="2"/>
        <v>74.953271028037378</v>
      </c>
    </row>
    <row r="58" spans="1:6" s="51" customFormat="1" ht="87" customHeight="1">
      <c r="A58" s="183" t="s">
        <v>225</v>
      </c>
      <c r="B58" s="62" t="s">
        <v>226</v>
      </c>
      <c r="C58" s="184">
        <v>5350</v>
      </c>
      <c r="D58" s="184">
        <v>4010</v>
      </c>
      <c r="E58" s="197">
        <f t="shared" si="2"/>
        <v>74.953271028037378</v>
      </c>
    </row>
    <row r="59" spans="1:6" s="51" customFormat="1" ht="40.5" hidden="1">
      <c r="A59" s="183" t="s">
        <v>227</v>
      </c>
      <c r="B59" s="54" t="s">
        <v>228</v>
      </c>
      <c r="C59" s="184">
        <f>C61+C60</f>
        <v>0</v>
      </c>
      <c r="D59" s="184">
        <f>D61+D60</f>
        <v>0</v>
      </c>
      <c r="E59" s="180" t="e">
        <f t="shared" si="2"/>
        <v>#DIV/0!</v>
      </c>
    </row>
    <row r="60" spans="1:6" s="51" customFormat="1" ht="81" hidden="1" customHeight="1">
      <c r="A60" s="183" t="s">
        <v>229</v>
      </c>
      <c r="B60" s="54" t="s">
        <v>230</v>
      </c>
      <c r="C60" s="184">
        <f>1800000-1800000</f>
        <v>0</v>
      </c>
      <c r="D60" s="184">
        <f>1800000-1800000</f>
        <v>0</v>
      </c>
      <c r="E60" s="180" t="e">
        <f t="shared" si="2"/>
        <v>#DIV/0!</v>
      </c>
    </row>
    <row r="61" spans="1:6" s="51" customFormat="1" ht="40.5" hidden="1">
      <c r="A61" s="183" t="s">
        <v>231</v>
      </c>
      <c r="B61" s="54" t="s">
        <v>232</v>
      </c>
      <c r="C61" s="184"/>
      <c r="D61" s="184"/>
      <c r="E61" s="180" t="e">
        <f t="shared" si="2"/>
        <v>#DIV/0!</v>
      </c>
    </row>
    <row r="62" spans="1:6" s="51" customFormat="1" ht="40.5" hidden="1">
      <c r="A62" s="181" t="s">
        <v>233</v>
      </c>
      <c r="B62" s="53" t="s">
        <v>234</v>
      </c>
      <c r="C62" s="182"/>
      <c r="D62" s="182"/>
      <c r="E62" s="180" t="e">
        <f t="shared" si="2"/>
        <v>#DIV/0!</v>
      </c>
    </row>
    <row r="63" spans="1:6" s="51" customFormat="1" ht="40.5" hidden="1">
      <c r="A63" s="183" t="s">
        <v>235</v>
      </c>
      <c r="B63" s="54" t="s">
        <v>236</v>
      </c>
      <c r="C63" s="184"/>
      <c r="D63" s="184"/>
      <c r="E63" s="180" t="e">
        <f t="shared" si="2"/>
        <v>#DIV/0!</v>
      </c>
    </row>
    <row r="64" spans="1:6" s="51" customFormat="1" ht="60.75" hidden="1">
      <c r="A64" s="183" t="s">
        <v>237</v>
      </c>
      <c r="B64" s="54" t="s">
        <v>238</v>
      </c>
      <c r="C64" s="184"/>
      <c r="D64" s="184"/>
      <c r="E64" s="180" t="e">
        <f t="shared" si="2"/>
        <v>#DIV/0!</v>
      </c>
    </row>
    <row r="65" spans="1:6" s="51" customFormat="1" ht="60.75" hidden="1">
      <c r="A65" s="183" t="s">
        <v>239</v>
      </c>
      <c r="B65" s="54" t="s">
        <v>240</v>
      </c>
      <c r="C65" s="184"/>
      <c r="D65" s="184"/>
      <c r="E65" s="180" t="e">
        <f t="shared" si="2"/>
        <v>#DIV/0!</v>
      </c>
    </row>
    <row r="66" spans="1:6" s="51" customFormat="1" ht="40.5">
      <c r="A66" s="181" t="s">
        <v>241</v>
      </c>
      <c r="B66" s="53" t="s">
        <v>242</v>
      </c>
      <c r="C66" s="182">
        <f>C67</f>
        <v>35480</v>
      </c>
      <c r="D66" s="182">
        <f>D67</f>
        <v>17486.18</v>
      </c>
      <c r="E66" s="180">
        <f t="shared" si="2"/>
        <v>49.28461104847802</v>
      </c>
      <c r="F66" s="51">
        <f>D66/D195*100</f>
        <v>9.363500139708078E-2</v>
      </c>
    </row>
    <row r="67" spans="1:6" s="51" customFormat="1" ht="97.5" customHeight="1">
      <c r="A67" s="183" t="s">
        <v>243</v>
      </c>
      <c r="B67" s="54" t="s">
        <v>244</v>
      </c>
      <c r="C67" s="184">
        <f>C68+C70</f>
        <v>35480</v>
      </c>
      <c r="D67" s="184">
        <f>D68+D70</f>
        <v>17486.18</v>
      </c>
      <c r="E67" s="197">
        <f t="shared" si="2"/>
        <v>49.28461104847802</v>
      </c>
    </row>
    <row r="68" spans="1:6" s="51" customFormat="1" ht="0.75" customHeight="1">
      <c r="A68" s="183" t="s">
        <v>245</v>
      </c>
      <c r="B68" s="54" t="s">
        <v>324</v>
      </c>
      <c r="C68" s="184">
        <f>C69</f>
        <v>0</v>
      </c>
      <c r="D68" s="184">
        <f>D69</f>
        <v>0</v>
      </c>
      <c r="E68" s="197" t="e">
        <f t="shared" si="2"/>
        <v>#DIV/0!</v>
      </c>
    </row>
    <row r="69" spans="1:6" s="51" customFormat="1" ht="88.5" hidden="1" customHeight="1">
      <c r="A69" s="183" t="s">
        <v>325</v>
      </c>
      <c r="B69" s="54" t="s">
        <v>326</v>
      </c>
      <c r="C69" s="184">
        <v>0</v>
      </c>
      <c r="D69" s="184">
        <v>0</v>
      </c>
      <c r="E69" s="197" t="e">
        <f t="shared" si="2"/>
        <v>#DIV/0!</v>
      </c>
    </row>
    <row r="70" spans="1:6" s="64" customFormat="1" ht="87" customHeight="1">
      <c r="A70" s="190" t="s">
        <v>327</v>
      </c>
      <c r="B70" s="63" t="s">
        <v>328</v>
      </c>
      <c r="C70" s="184">
        <v>35480</v>
      </c>
      <c r="D70" s="184">
        <f>D71</f>
        <v>17486.18</v>
      </c>
      <c r="E70" s="197">
        <f t="shared" si="2"/>
        <v>49.28461104847802</v>
      </c>
    </row>
    <row r="71" spans="1:6" s="64" customFormat="1" ht="81" customHeight="1">
      <c r="A71" s="190" t="s">
        <v>329</v>
      </c>
      <c r="B71" s="63" t="s">
        <v>573</v>
      </c>
      <c r="C71" s="184">
        <v>35480</v>
      </c>
      <c r="D71" s="184">
        <v>17486.18</v>
      </c>
      <c r="E71" s="197">
        <f t="shared" si="2"/>
        <v>49.28461104847802</v>
      </c>
    </row>
    <row r="72" spans="1:6" s="51" customFormat="1" ht="40.5">
      <c r="A72" s="181" t="s">
        <v>330</v>
      </c>
      <c r="B72" s="65" t="s">
        <v>331</v>
      </c>
      <c r="C72" s="182">
        <f>C73+C76</f>
        <v>15470</v>
      </c>
      <c r="D72" s="182">
        <f>D73+D76</f>
        <v>79326.14</v>
      </c>
      <c r="E72" s="180">
        <f t="shared" si="2"/>
        <v>512.774014221073</v>
      </c>
      <c r="F72" s="51">
        <f>D72/D195*100</f>
        <v>0.42477563594364376</v>
      </c>
    </row>
    <row r="73" spans="1:6" s="51" customFormat="1" ht="21.75" customHeight="1">
      <c r="A73" s="183" t="s">
        <v>332</v>
      </c>
      <c r="B73" s="66" t="s">
        <v>333</v>
      </c>
      <c r="C73" s="184">
        <f>C74</f>
        <v>15470</v>
      </c>
      <c r="D73" s="184">
        <f>D74</f>
        <v>79326.14</v>
      </c>
      <c r="E73" s="197">
        <f t="shared" si="2"/>
        <v>512.774014221073</v>
      </c>
    </row>
    <row r="74" spans="1:6" s="51" customFormat="1" ht="26.25" customHeight="1">
      <c r="A74" s="183" t="s">
        <v>334</v>
      </c>
      <c r="B74" s="66" t="s">
        <v>335</v>
      </c>
      <c r="C74" s="184">
        <f>C75+C110</f>
        <v>15470</v>
      </c>
      <c r="D74" s="184">
        <f>D75+D110</f>
        <v>79326.14</v>
      </c>
      <c r="E74" s="197">
        <f t="shared" si="2"/>
        <v>512.774014221073</v>
      </c>
    </row>
    <row r="75" spans="1:6" s="51" customFormat="1" ht="40.5">
      <c r="A75" s="183" t="s">
        <v>336</v>
      </c>
      <c r="B75" s="66" t="s">
        <v>576</v>
      </c>
      <c r="C75" s="184">
        <v>15470</v>
      </c>
      <c r="D75" s="184">
        <v>8650</v>
      </c>
      <c r="E75" s="197">
        <f t="shared" si="2"/>
        <v>55.914673561732386</v>
      </c>
    </row>
    <row r="76" spans="1:6" s="51" customFormat="1" ht="34.5" hidden="1" customHeight="1">
      <c r="A76" s="183" t="s">
        <v>337</v>
      </c>
      <c r="B76" s="66" t="s">
        <v>338</v>
      </c>
      <c r="C76" s="184">
        <f>C77</f>
        <v>0</v>
      </c>
      <c r="D76" s="184">
        <f>D77</f>
        <v>0</v>
      </c>
      <c r="E76" s="197" t="e">
        <f t="shared" ref="E76:E107" si="3">D76/C76*100</f>
        <v>#DIV/0!</v>
      </c>
    </row>
    <row r="77" spans="1:6" s="51" customFormat="1" ht="38.25" hidden="1" customHeight="1">
      <c r="A77" s="183" t="s">
        <v>339</v>
      </c>
      <c r="B77" s="66" t="s">
        <v>340</v>
      </c>
      <c r="C77" s="184">
        <f>C78</f>
        <v>0</v>
      </c>
      <c r="D77" s="184">
        <f>D78</f>
        <v>0</v>
      </c>
      <c r="E77" s="197" t="e">
        <f t="shared" si="3"/>
        <v>#DIV/0!</v>
      </c>
    </row>
    <row r="78" spans="1:6" s="51" customFormat="1" ht="42.75" hidden="1" customHeight="1">
      <c r="A78" s="183" t="s">
        <v>341</v>
      </c>
      <c r="B78" s="66" t="s">
        <v>342</v>
      </c>
      <c r="C78" s="184"/>
      <c r="D78" s="184"/>
      <c r="E78" s="197" t="e">
        <f t="shared" si="3"/>
        <v>#DIV/0!</v>
      </c>
    </row>
    <row r="79" spans="1:6" s="51" customFormat="1" ht="1.5" hidden="1" customHeight="1">
      <c r="A79" s="181" t="s">
        <v>343</v>
      </c>
      <c r="B79" s="53" t="s">
        <v>344</v>
      </c>
      <c r="C79" s="182">
        <f>C80+C83</f>
        <v>0</v>
      </c>
      <c r="D79" s="182">
        <f>D80+D83</f>
        <v>0</v>
      </c>
      <c r="E79" s="197" t="e">
        <f t="shared" si="3"/>
        <v>#DIV/0!</v>
      </c>
    </row>
    <row r="80" spans="1:6" s="51" customFormat="1" ht="86.25" hidden="1" customHeight="1">
      <c r="A80" s="183" t="s">
        <v>345</v>
      </c>
      <c r="B80" s="54" t="s">
        <v>346</v>
      </c>
      <c r="C80" s="182">
        <f>C81</f>
        <v>0</v>
      </c>
      <c r="D80" s="182">
        <f>D81</f>
        <v>0</v>
      </c>
      <c r="E80" s="197" t="e">
        <f t="shared" si="3"/>
        <v>#DIV/0!</v>
      </c>
    </row>
    <row r="81" spans="1:5" s="51" customFormat="1" ht="92.25" hidden="1" customHeight="1">
      <c r="A81" s="183" t="s">
        <v>347</v>
      </c>
      <c r="B81" s="54" t="s">
        <v>348</v>
      </c>
      <c r="C81" s="182">
        <f>C82</f>
        <v>0</v>
      </c>
      <c r="D81" s="182">
        <f>D82</f>
        <v>0</v>
      </c>
      <c r="E81" s="197" t="e">
        <f t="shared" si="3"/>
        <v>#DIV/0!</v>
      </c>
    </row>
    <row r="82" spans="1:5" s="51" customFormat="1" ht="111" hidden="1" customHeight="1">
      <c r="A82" s="183" t="s">
        <v>349</v>
      </c>
      <c r="B82" s="54" t="s">
        <v>350</v>
      </c>
      <c r="C82" s="184">
        <v>0</v>
      </c>
      <c r="D82" s="184">
        <v>0</v>
      </c>
      <c r="E82" s="197" t="e">
        <f t="shared" si="3"/>
        <v>#DIV/0!</v>
      </c>
    </row>
    <row r="83" spans="1:5" s="51" customFormat="1" ht="60.75" hidden="1">
      <c r="A83" s="183" t="s">
        <v>351</v>
      </c>
      <c r="B83" s="54" t="s">
        <v>352</v>
      </c>
      <c r="C83" s="184">
        <f>C84</f>
        <v>0</v>
      </c>
      <c r="D83" s="184">
        <f>D84</f>
        <v>0</v>
      </c>
      <c r="E83" s="197" t="e">
        <f t="shared" si="3"/>
        <v>#DIV/0!</v>
      </c>
    </row>
    <row r="84" spans="1:5" s="51" customFormat="1" ht="39" hidden="1" customHeight="1">
      <c r="A84" s="183" t="s">
        <v>353</v>
      </c>
      <c r="B84" s="54" t="s">
        <v>354</v>
      </c>
      <c r="C84" s="184">
        <f>C85</f>
        <v>0</v>
      </c>
      <c r="D84" s="184">
        <f>D85</f>
        <v>0</v>
      </c>
      <c r="E84" s="197" t="e">
        <f t="shared" si="3"/>
        <v>#DIV/0!</v>
      </c>
    </row>
    <row r="85" spans="1:5" s="51" customFormat="1" ht="39.75" hidden="1" customHeight="1">
      <c r="A85" s="183" t="s">
        <v>355</v>
      </c>
      <c r="B85" s="54" t="s">
        <v>356</v>
      </c>
      <c r="C85" s="184">
        <v>0</v>
      </c>
      <c r="D85" s="184">
        <v>0</v>
      </c>
      <c r="E85" s="197" t="e">
        <f t="shared" si="3"/>
        <v>#DIV/0!</v>
      </c>
    </row>
    <row r="86" spans="1:5" s="51" customFormat="1" ht="60.75" hidden="1">
      <c r="A86" s="183" t="s">
        <v>357</v>
      </c>
      <c r="B86" s="54" t="s">
        <v>358</v>
      </c>
      <c r="C86" s="184"/>
      <c r="D86" s="184"/>
      <c r="E86" s="197" t="e">
        <f t="shared" si="3"/>
        <v>#DIV/0!</v>
      </c>
    </row>
    <row r="87" spans="1:5" s="51" customFormat="1" ht="60.75" hidden="1">
      <c r="A87" s="183" t="s">
        <v>359</v>
      </c>
      <c r="B87" s="54" t="s">
        <v>360</v>
      </c>
      <c r="C87" s="184"/>
      <c r="D87" s="184"/>
      <c r="E87" s="197" t="e">
        <f t="shared" si="3"/>
        <v>#DIV/0!</v>
      </c>
    </row>
    <row r="88" spans="1:5" s="51" customFormat="1" ht="40.5" hidden="1">
      <c r="A88" s="181" t="s">
        <v>361</v>
      </c>
      <c r="B88" s="53" t="s">
        <v>362</v>
      </c>
      <c r="C88" s="182">
        <f>C89+C92+C95+C97+C101+C105+C102+C104+C99</f>
        <v>0</v>
      </c>
      <c r="D88" s="182">
        <f>D89+D92+D95+D97+D101+D105+D102+D104+D99</f>
        <v>0</v>
      </c>
      <c r="E88" s="197" t="e">
        <f t="shared" si="3"/>
        <v>#DIV/0!</v>
      </c>
    </row>
    <row r="89" spans="1:5" s="51" customFormat="1" ht="40.5" hidden="1">
      <c r="A89" s="183" t="s">
        <v>363</v>
      </c>
      <c r="B89" s="54" t="s">
        <v>364</v>
      </c>
      <c r="C89" s="182"/>
      <c r="D89" s="182"/>
      <c r="E89" s="197" t="e">
        <f t="shared" si="3"/>
        <v>#DIV/0!</v>
      </c>
    </row>
    <row r="90" spans="1:5" s="51" customFormat="1" ht="81" hidden="1">
      <c r="A90" s="183" t="s">
        <v>365</v>
      </c>
      <c r="B90" s="54" t="s">
        <v>366</v>
      </c>
      <c r="C90" s="182"/>
      <c r="D90" s="182"/>
      <c r="E90" s="197" t="e">
        <f t="shared" si="3"/>
        <v>#DIV/0!</v>
      </c>
    </row>
    <row r="91" spans="1:5" s="51" customFormat="1" ht="60.75" hidden="1">
      <c r="A91" s="183" t="s">
        <v>367</v>
      </c>
      <c r="B91" s="54" t="s">
        <v>368</v>
      </c>
      <c r="C91" s="182"/>
      <c r="D91" s="182"/>
      <c r="E91" s="197" t="e">
        <f t="shared" si="3"/>
        <v>#DIV/0!</v>
      </c>
    </row>
    <row r="92" spans="1:5" s="51" customFormat="1" ht="60.75" hidden="1">
      <c r="A92" s="183" t="s">
        <v>369</v>
      </c>
      <c r="B92" s="54" t="s">
        <v>370</v>
      </c>
      <c r="C92" s="182"/>
      <c r="D92" s="182"/>
      <c r="E92" s="197" t="e">
        <f t="shared" si="3"/>
        <v>#DIV/0!</v>
      </c>
    </row>
    <row r="93" spans="1:5" s="51" customFormat="1" ht="20.25" hidden="1">
      <c r="A93" s="183"/>
      <c r="B93" s="54"/>
      <c r="C93" s="182"/>
      <c r="D93" s="182"/>
      <c r="E93" s="197" t="e">
        <f t="shared" si="3"/>
        <v>#DIV/0!</v>
      </c>
    </row>
    <row r="94" spans="1:5" s="51" customFormat="1" ht="20.25" hidden="1">
      <c r="A94" s="183"/>
      <c r="B94" s="54"/>
      <c r="C94" s="182"/>
      <c r="D94" s="182"/>
      <c r="E94" s="197" t="e">
        <f t="shared" si="3"/>
        <v>#DIV/0!</v>
      </c>
    </row>
    <row r="95" spans="1:5" s="51" customFormat="1" ht="40.5" hidden="1">
      <c r="A95" s="183" t="s">
        <v>371</v>
      </c>
      <c r="B95" s="54" t="s">
        <v>372</v>
      </c>
      <c r="C95" s="182"/>
      <c r="D95" s="182"/>
      <c r="E95" s="197" t="e">
        <f t="shared" si="3"/>
        <v>#DIV/0!</v>
      </c>
    </row>
    <row r="96" spans="1:5" s="51" customFormat="1" ht="60.75" hidden="1">
      <c r="A96" s="183" t="s">
        <v>373</v>
      </c>
      <c r="B96" s="54" t="s">
        <v>374</v>
      </c>
      <c r="C96" s="184"/>
      <c r="D96" s="184"/>
      <c r="E96" s="197" t="e">
        <f t="shared" si="3"/>
        <v>#DIV/0!</v>
      </c>
    </row>
    <row r="97" spans="1:6" s="51" customFormat="1" ht="101.25" hidden="1">
      <c r="A97" s="183" t="s">
        <v>375</v>
      </c>
      <c r="B97" s="54" t="s">
        <v>376</v>
      </c>
      <c r="C97" s="184">
        <f>C98</f>
        <v>0</v>
      </c>
      <c r="D97" s="184">
        <f>D98</f>
        <v>0</v>
      </c>
      <c r="E97" s="197" t="e">
        <f t="shared" si="3"/>
        <v>#DIV/0!</v>
      </c>
    </row>
    <row r="98" spans="1:6" s="51" customFormat="1" ht="40.5" hidden="1">
      <c r="A98" s="183" t="s">
        <v>377</v>
      </c>
      <c r="B98" s="54" t="s">
        <v>378</v>
      </c>
      <c r="C98" s="184"/>
      <c r="D98" s="184"/>
      <c r="E98" s="197" t="e">
        <f t="shared" si="3"/>
        <v>#DIV/0!</v>
      </c>
    </row>
    <row r="99" spans="1:6" s="51" customFormat="1" ht="37.5" hidden="1" customHeight="1">
      <c r="A99" s="183" t="s">
        <v>379</v>
      </c>
      <c r="B99" s="54" t="s">
        <v>380</v>
      </c>
      <c r="C99" s="184">
        <f>C100</f>
        <v>0</v>
      </c>
      <c r="D99" s="184">
        <f>D100</f>
        <v>0</v>
      </c>
      <c r="E99" s="197" t="e">
        <f t="shared" si="3"/>
        <v>#DIV/0!</v>
      </c>
    </row>
    <row r="100" spans="1:6" s="51" customFormat="1" ht="37.5" hidden="1" customHeight="1">
      <c r="A100" s="183" t="s">
        <v>381</v>
      </c>
      <c r="B100" s="54" t="s">
        <v>382</v>
      </c>
      <c r="C100" s="184">
        <v>0</v>
      </c>
      <c r="D100" s="184">
        <v>0</v>
      </c>
      <c r="E100" s="197" t="e">
        <f t="shared" si="3"/>
        <v>#DIV/0!</v>
      </c>
    </row>
    <row r="101" spans="1:6" s="51" customFormat="1" ht="60.75" hidden="1">
      <c r="A101" s="191" t="s">
        <v>383</v>
      </c>
      <c r="B101" s="54" t="s">
        <v>384</v>
      </c>
      <c r="C101" s="184">
        <v>0</v>
      </c>
      <c r="D101" s="184">
        <v>0</v>
      </c>
      <c r="E101" s="197" t="e">
        <f t="shared" si="3"/>
        <v>#DIV/0!</v>
      </c>
    </row>
    <row r="102" spans="1:6" s="68" customFormat="1" ht="60.75" hidden="1">
      <c r="A102" s="192" t="s">
        <v>385</v>
      </c>
      <c r="B102" s="67" t="s">
        <v>386</v>
      </c>
      <c r="C102" s="184">
        <f>C103</f>
        <v>0</v>
      </c>
      <c r="D102" s="184">
        <f>D103</f>
        <v>0</v>
      </c>
      <c r="E102" s="197" t="e">
        <f t="shared" si="3"/>
        <v>#DIV/0!</v>
      </c>
    </row>
    <row r="103" spans="1:6" s="68" customFormat="1" ht="60.75" hidden="1">
      <c r="A103" s="192" t="s">
        <v>387</v>
      </c>
      <c r="B103" s="67" t="s">
        <v>388</v>
      </c>
      <c r="C103" s="184"/>
      <c r="D103" s="184"/>
      <c r="E103" s="197" t="e">
        <f t="shared" si="3"/>
        <v>#DIV/0!</v>
      </c>
    </row>
    <row r="104" spans="1:6" s="68" customFormat="1" ht="72" hidden="1" customHeight="1">
      <c r="A104" s="192" t="s">
        <v>389</v>
      </c>
      <c r="B104" s="67" t="s">
        <v>390</v>
      </c>
      <c r="C104" s="184">
        <v>0</v>
      </c>
      <c r="D104" s="184">
        <v>0</v>
      </c>
      <c r="E104" s="197" t="e">
        <f t="shared" si="3"/>
        <v>#DIV/0!</v>
      </c>
    </row>
    <row r="105" spans="1:6" s="51" customFormat="1" ht="40.5" hidden="1">
      <c r="A105" s="191" t="s">
        <v>391</v>
      </c>
      <c r="B105" s="54" t="s">
        <v>392</v>
      </c>
      <c r="C105" s="184">
        <f>C106</f>
        <v>0</v>
      </c>
      <c r="D105" s="184">
        <f>D106</f>
        <v>0</v>
      </c>
      <c r="E105" s="197" t="e">
        <f t="shared" si="3"/>
        <v>#DIV/0!</v>
      </c>
    </row>
    <row r="106" spans="1:6" s="51" customFormat="1" ht="51.75" hidden="1" customHeight="1">
      <c r="A106" s="191" t="s">
        <v>393</v>
      </c>
      <c r="B106" s="55" t="s">
        <v>394</v>
      </c>
      <c r="C106" s="184">
        <v>0</v>
      </c>
      <c r="D106" s="184">
        <v>0</v>
      </c>
      <c r="E106" s="197" t="e">
        <f t="shared" si="3"/>
        <v>#DIV/0!</v>
      </c>
    </row>
    <row r="107" spans="1:6" s="70" customFormat="1" ht="63.75" hidden="1" customHeight="1">
      <c r="A107" s="193" t="s">
        <v>395</v>
      </c>
      <c r="B107" s="69" t="s">
        <v>396</v>
      </c>
      <c r="C107" s="182"/>
      <c r="D107" s="182"/>
      <c r="E107" s="197" t="e">
        <f t="shared" si="3"/>
        <v>#DIV/0!</v>
      </c>
    </row>
    <row r="108" spans="1:6" s="70" customFormat="1" ht="39.75" hidden="1" customHeight="1">
      <c r="A108" s="194" t="s">
        <v>397</v>
      </c>
      <c r="B108" s="71" t="s">
        <v>398</v>
      </c>
      <c r="C108" s="182"/>
      <c r="D108" s="182"/>
      <c r="E108" s="197" t="e">
        <f>D108/C108*100</f>
        <v>#DIV/0!</v>
      </c>
    </row>
    <row r="109" spans="1:6" s="70" customFormat="1" ht="60.75" hidden="1">
      <c r="A109" s="194" t="s">
        <v>399</v>
      </c>
      <c r="B109" s="71" t="s">
        <v>400</v>
      </c>
      <c r="C109" s="184"/>
      <c r="D109" s="184"/>
      <c r="E109" s="197" t="e">
        <f>D109/C109*100</f>
        <v>#DIV/0!</v>
      </c>
    </row>
    <row r="110" spans="1:6" s="70" customFormat="1" ht="24" customHeight="1">
      <c r="A110" s="183" t="s">
        <v>685</v>
      </c>
      <c r="B110" s="66" t="s">
        <v>686</v>
      </c>
      <c r="C110" s="184"/>
      <c r="D110" s="184">
        <v>70676.14</v>
      </c>
      <c r="E110" s="197">
        <v>0</v>
      </c>
    </row>
    <row r="111" spans="1:6" s="51" customFormat="1" ht="21.75" customHeight="1">
      <c r="A111" s="181" t="s">
        <v>401</v>
      </c>
      <c r="B111" s="53" t="s">
        <v>402</v>
      </c>
      <c r="C111" s="182">
        <f>C112+C192+C180</f>
        <v>280550</v>
      </c>
      <c r="D111" s="182">
        <f>D112+D192+D180</f>
        <v>193649.26</v>
      </c>
      <c r="E111" s="180">
        <f t="shared" ref="E111:E142" si="4">D111/C111*100</f>
        <v>69.024865442880056</v>
      </c>
      <c r="F111" s="51">
        <f>D111/D195*100</f>
        <v>1.0369531098641132</v>
      </c>
    </row>
    <row r="112" spans="1:6" s="51" customFormat="1" ht="44.25" customHeight="1">
      <c r="A112" s="183" t="s">
        <v>403</v>
      </c>
      <c r="B112" s="54" t="s">
        <v>404</v>
      </c>
      <c r="C112" s="184">
        <f>C113+C118+C163+C174+C184</f>
        <v>280550</v>
      </c>
      <c r="D112" s="184">
        <f>D113+D118+D163+D174+D184</f>
        <v>193649.26</v>
      </c>
      <c r="E112" s="197">
        <f t="shared" si="4"/>
        <v>69.024865442880056</v>
      </c>
    </row>
    <row r="113" spans="1:5" s="51" customFormat="1" ht="0.75" customHeight="1">
      <c r="A113" s="181"/>
      <c r="B113" s="53"/>
      <c r="C113" s="182"/>
      <c r="D113" s="182"/>
      <c r="E113" s="180" t="e">
        <f t="shared" si="4"/>
        <v>#DIV/0!</v>
      </c>
    </row>
    <row r="114" spans="1:5" s="51" customFormat="1" ht="27.75" hidden="1" customHeight="1">
      <c r="A114" s="183"/>
      <c r="B114" s="54"/>
      <c r="C114" s="182"/>
      <c r="D114" s="182"/>
      <c r="E114" s="180" t="e">
        <f t="shared" si="4"/>
        <v>#DIV/0!</v>
      </c>
    </row>
    <row r="115" spans="1:5" s="51" customFormat="1" ht="20.25" hidden="1">
      <c r="A115" s="183"/>
      <c r="B115" s="54"/>
      <c r="C115" s="184"/>
      <c r="D115" s="184"/>
      <c r="E115" s="180" t="e">
        <f t="shared" si="4"/>
        <v>#DIV/0!</v>
      </c>
    </row>
    <row r="116" spans="1:5" s="51" customFormat="1" ht="40.5" hidden="1">
      <c r="A116" s="183" t="s">
        <v>405</v>
      </c>
      <c r="B116" s="54" t="s">
        <v>406</v>
      </c>
      <c r="C116" s="182">
        <f>C117</f>
        <v>0</v>
      </c>
      <c r="D116" s="182">
        <f>D117</f>
        <v>0</v>
      </c>
      <c r="E116" s="180" t="e">
        <f t="shared" si="4"/>
        <v>#DIV/0!</v>
      </c>
    </row>
    <row r="117" spans="1:5" s="51" customFormat="1" ht="40.5" hidden="1">
      <c r="A117" s="183" t="s">
        <v>407</v>
      </c>
      <c r="B117" s="54" t="s">
        <v>408</v>
      </c>
      <c r="C117" s="184"/>
      <c r="D117" s="184"/>
      <c r="E117" s="180" t="e">
        <f t="shared" si="4"/>
        <v>#DIV/0!</v>
      </c>
    </row>
    <row r="118" spans="1:5" s="51" customFormat="1" ht="60.75" hidden="1">
      <c r="A118" s="181" t="s">
        <v>409</v>
      </c>
      <c r="B118" s="53" t="s">
        <v>410</v>
      </c>
      <c r="C118" s="182">
        <f>C119+C121+C123+C125+C127+C129+C131+C133+C135+C137+C139+C141+C143+C148+C153+C155+C157+C159+C161</f>
        <v>0</v>
      </c>
      <c r="D118" s="182">
        <f>D119+D121+D123+D125+D127+D129+D131+D133+D135+D137+D139+D141+D143+D148+D153+D155+D157+D159+D161</f>
        <v>0</v>
      </c>
      <c r="E118" s="180" t="e">
        <f t="shared" si="4"/>
        <v>#DIV/0!</v>
      </c>
    </row>
    <row r="119" spans="1:5" s="51" customFormat="1" ht="40.5" hidden="1">
      <c r="A119" s="183" t="s">
        <v>411</v>
      </c>
      <c r="B119" s="54" t="s">
        <v>412</v>
      </c>
      <c r="C119" s="182"/>
      <c r="D119" s="182"/>
      <c r="E119" s="180" t="e">
        <f t="shared" si="4"/>
        <v>#DIV/0!</v>
      </c>
    </row>
    <row r="120" spans="1:5" s="51" customFormat="1" ht="40.5" hidden="1">
      <c r="A120" s="183" t="s">
        <v>413</v>
      </c>
      <c r="B120" s="54" t="s">
        <v>414</v>
      </c>
      <c r="C120" s="184"/>
      <c r="D120" s="184"/>
      <c r="E120" s="180" t="e">
        <f t="shared" si="4"/>
        <v>#DIV/0!</v>
      </c>
    </row>
    <row r="121" spans="1:5" s="51" customFormat="1" ht="40.5" hidden="1">
      <c r="A121" s="183" t="s">
        <v>415</v>
      </c>
      <c r="B121" s="54" t="s">
        <v>416</v>
      </c>
      <c r="C121" s="182">
        <f>C122</f>
        <v>0</v>
      </c>
      <c r="D121" s="182">
        <f>D122</f>
        <v>0</v>
      </c>
      <c r="E121" s="180" t="e">
        <f t="shared" si="4"/>
        <v>#DIV/0!</v>
      </c>
    </row>
    <row r="122" spans="1:5" s="51" customFormat="1" ht="40.5" hidden="1">
      <c r="A122" s="183" t="s">
        <v>417</v>
      </c>
      <c r="B122" s="58" t="s">
        <v>418</v>
      </c>
      <c r="C122" s="184"/>
      <c r="D122" s="184"/>
      <c r="E122" s="180" t="e">
        <f t="shared" si="4"/>
        <v>#DIV/0!</v>
      </c>
    </row>
    <row r="123" spans="1:5" s="51" customFormat="1" ht="40.5" hidden="1">
      <c r="A123" s="183" t="s">
        <v>419</v>
      </c>
      <c r="B123" s="72" t="s">
        <v>420</v>
      </c>
      <c r="C123" s="182">
        <f>C124</f>
        <v>0</v>
      </c>
      <c r="D123" s="182">
        <f>D124</f>
        <v>0</v>
      </c>
      <c r="E123" s="180" t="e">
        <f t="shared" si="4"/>
        <v>#DIV/0!</v>
      </c>
    </row>
    <row r="124" spans="1:5" s="51" customFormat="1" ht="60.75" hidden="1">
      <c r="A124" s="183" t="s">
        <v>421</v>
      </c>
      <c r="B124" s="72" t="s">
        <v>422</v>
      </c>
      <c r="C124" s="184"/>
      <c r="D124" s="184"/>
      <c r="E124" s="180" t="e">
        <f t="shared" si="4"/>
        <v>#DIV/0!</v>
      </c>
    </row>
    <row r="125" spans="1:5" s="51" customFormat="1" ht="40.5" hidden="1">
      <c r="A125" s="183" t="s">
        <v>423</v>
      </c>
      <c r="B125" s="54" t="s">
        <v>424</v>
      </c>
      <c r="C125" s="182"/>
      <c r="D125" s="182"/>
      <c r="E125" s="180" t="e">
        <f t="shared" si="4"/>
        <v>#DIV/0!</v>
      </c>
    </row>
    <row r="126" spans="1:5" s="51" customFormat="1" ht="40.5" hidden="1">
      <c r="A126" s="183" t="s">
        <v>425</v>
      </c>
      <c r="B126" s="54" t="s">
        <v>426</v>
      </c>
      <c r="C126" s="184"/>
      <c r="D126" s="184"/>
      <c r="E126" s="180" t="e">
        <f t="shared" si="4"/>
        <v>#DIV/0!</v>
      </c>
    </row>
    <row r="127" spans="1:5" s="51" customFormat="1" ht="60.75" hidden="1">
      <c r="A127" s="183" t="s">
        <v>427</v>
      </c>
      <c r="B127" s="54" t="s">
        <v>428</v>
      </c>
      <c r="C127" s="182">
        <f>C128</f>
        <v>0</v>
      </c>
      <c r="D127" s="182">
        <f>D128</f>
        <v>0</v>
      </c>
      <c r="E127" s="180" t="e">
        <f t="shared" si="4"/>
        <v>#DIV/0!</v>
      </c>
    </row>
    <row r="128" spans="1:5" s="51" customFormat="1" ht="60.75" hidden="1">
      <c r="A128" s="183" t="s">
        <v>429</v>
      </c>
      <c r="B128" s="54" t="s">
        <v>430</v>
      </c>
      <c r="C128" s="184"/>
      <c r="D128" s="184"/>
      <c r="E128" s="180" t="e">
        <f t="shared" si="4"/>
        <v>#DIV/0!</v>
      </c>
    </row>
    <row r="129" spans="1:5" s="51" customFormat="1" ht="40.5" hidden="1">
      <c r="A129" s="183" t="s">
        <v>431</v>
      </c>
      <c r="B129" s="54" t="s">
        <v>432</v>
      </c>
      <c r="C129" s="182"/>
      <c r="D129" s="182"/>
      <c r="E129" s="180" t="e">
        <f t="shared" si="4"/>
        <v>#DIV/0!</v>
      </c>
    </row>
    <row r="130" spans="1:5" s="51" customFormat="1" ht="60.75" hidden="1">
      <c r="A130" s="183" t="s">
        <v>433</v>
      </c>
      <c r="B130" s="54" t="s">
        <v>434</v>
      </c>
      <c r="C130" s="184"/>
      <c r="D130" s="184"/>
      <c r="E130" s="180" t="e">
        <f t="shared" si="4"/>
        <v>#DIV/0!</v>
      </c>
    </row>
    <row r="131" spans="1:5" s="51" customFormat="1" ht="60.75" hidden="1">
      <c r="A131" s="183" t="s">
        <v>435</v>
      </c>
      <c r="B131" s="58" t="s">
        <v>436</v>
      </c>
      <c r="C131" s="182">
        <f>C132</f>
        <v>0</v>
      </c>
      <c r="D131" s="182">
        <f>D132</f>
        <v>0</v>
      </c>
      <c r="E131" s="180" t="e">
        <f t="shared" si="4"/>
        <v>#DIV/0!</v>
      </c>
    </row>
    <row r="132" spans="1:5" s="51" customFormat="1" ht="60.75" hidden="1">
      <c r="A132" s="183" t="s">
        <v>437</v>
      </c>
      <c r="B132" s="58" t="s">
        <v>438</v>
      </c>
      <c r="C132" s="184"/>
      <c r="D132" s="184"/>
      <c r="E132" s="180" t="e">
        <f t="shared" si="4"/>
        <v>#DIV/0!</v>
      </c>
    </row>
    <row r="133" spans="1:5" s="51" customFormat="1" ht="40.5" hidden="1">
      <c r="A133" s="183" t="s">
        <v>439</v>
      </c>
      <c r="B133" s="54" t="s">
        <v>440</v>
      </c>
      <c r="C133" s="182">
        <f>C134</f>
        <v>0</v>
      </c>
      <c r="D133" s="182">
        <f>D134</f>
        <v>0</v>
      </c>
      <c r="E133" s="180" t="e">
        <f t="shared" si="4"/>
        <v>#DIV/0!</v>
      </c>
    </row>
    <row r="134" spans="1:5" s="51" customFormat="1" ht="40.5" hidden="1">
      <c r="A134" s="183" t="s">
        <v>441</v>
      </c>
      <c r="B134" s="54" t="s">
        <v>442</v>
      </c>
      <c r="C134" s="184"/>
      <c r="D134" s="184"/>
      <c r="E134" s="180" t="e">
        <f t="shared" si="4"/>
        <v>#DIV/0!</v>
      </c>
    </row>
    <row r="135" spans="1:5" s="51" customFormat="1" ht="81" hidden="1">
      <c r="A135" s="183" t="s">
        <v>443</v>
      </c>
      <c r="B135" s="73" t="s">
        <v>444</v>
      </c>
      <c r="C135" s="184">
        <f>C136</f>
        <v>0</v>
      </c>
      <c r="D135" s="184">
        <f>D136</f>
        <v>0</v>
      </c>
      <c r="E135" s="180" t="e">
        <f t="shared" si="4"/>
        <v>#DIV/0!</v>
      </c>
    </row>
    <row r="136" spans="1:5" s="51" customFormat="1" ht="50.25" hidden="1" customHeight="1">
      <c r="A136" s="183" t="s">
        <v>445</v>
      </c>
      <c r="B136" s="73" t="s">
        <v>446</v>
      </c>
      <c r="C136" s="184"/>
      <c r="D136" s="184"/>
      <c r="E136" s="180" t="e">
        <f t="shared" si="4"/>
        <v>#DIV/0!</v>
      </c>
    </row>
    <row r="137" spans="1:5" s="51" customFormat="1" ht="40.5" hidden="1">
      <c r="A137" s="183" t="s">
        <v>447</v>
      </c>
      <c r="B137" s="58" t="s">
        <v>459</v>
      </c>
      <c r="C137" s="182">
        <f>C138</f>
        <v>0</v>
      </c>
      <c r="D137" s="182">
        <f>D138</f>
        <v>0</v>
      </c>
      <c r="E137" s="180" t="e">
        <f t="shared" si="4"/>
        <v>#DIV/0!</v>
      </c>
    </row>
    <row r="138" spans="1:5" s="51" customFormat="1" ht="40.5" hidden="1">
      <c r="A138" s="183" t="s">
        <v>460</v>
      </c>
      <c r="B138" s="58" t="s">
        <v>461</v>
      </c>
      <c r="C138" s="184"/>
      <c r="D138" s="184"/>
      <c r="E138" s="180" t="e">
        <f t="shared" si="4"/>
        <v>#DIV/0!</v>
      </c>
    </row>
    <row r="139" spans="1:5" s="51" customFormat="1" ht="40.5" hidden="1">
      <c r="A139" s="183" t="s">
        <v>462</v>
      </c>
      <c r="B139" s="73" t="s">
        <v>463</v>
      </c>
      <c r="C139" s="182">
        <f>C140</f>
        <v>0</v>
      </c>
      <c r="D139" s="182">
        <f>D140</f>
        <v>0</v>
      </c>
      <c r="E139" s="180" t="e">
        <f t="shared" si="4"/>
        <v>#DIV/0!</v>
      </c>
    </row>
    <row r="140" spans="1:5" s="51" customFormat="1" ht="40.5" hidden="1">
      <c r="A140" s="183" t="s">
        <v>464</v>
      </c>
      <c r="B140" s="73" t="s">
        <v>465</v>
      </c>
      <c r="C140" s="184"/>
      <c r="D140" s="184"/>
      <c r="E140" s="180" t="e">
        <f t="shared" si="4"/>
        <v>#DIV/0!</v>
      </c>
    </row>
    <row r="141" spans="1:5" s="51" customFormat="1" ht="40.5" hidden="1">
      <c r="A141" s="183" t="s">
        <v>466</v>
      </c>
      <c r="B141" s="54" t="s">
        <v>467</v>
      </c>
      <c r="C141" s="182">
        <f>C142</f>
        <v>0</v>
      </c>
      <c r="D141" s="182">
        <f>D142</f>
        <v>0</v>
      </c>
      <c r="E141" s="180" t="e">
        <f t="shared" si="4"/>
        <v>#DIV/0!</v>
      </c>
    </row>
    <row r="142" spans="1:5" s="51" customFormat="1" ht="60.75" hidden="1">
      <c r="A142" s="183" t="s">
        <v>468</v>
      </c>
      <c r="B142" s="54" t="s">
        <v>469</v>
      </c>
      <c r="C142" s="184"/>
      <c r="D142" s="184"/>
      <c r="E142" s="180" t="e">
        <f t="shared" si="4"/>
        <v>#DIV/0!</v>
      </c>
    </row>
    <row r="143" spans="1:5" s="51" customFormat="1" ht="101.25" hidden="1">
      <c r="A143" s="183" t="s">
        <v>470</v>
      </c>
      <c r="B143" s="54" t="s">
        <v>471</v>
      </c>
      <c r="C143" s="182">
        <f>C144</f>
        <v>0</v>
      </c>
      <c r="D143" s="182">
        <f>D144</f>
        <v>0</v>
      </c>
      <c r="E143" s="180" t="e">
        <f t="shared" ref="E143:E174" si="5">D143/C143*100</f>
        <v>#DIV/0!</v>
      </c>
    </row>
    <row r="144" spans="1:5" s="51" customFormat="1" ht="101.25" hidden="1">
      <c r="A144" s="183" t="s">
        <v>472</v>
      </c>
      <c r="B144" s="54" t="s">
        <v>473</v>
      </c>
      <c r="C144" s="184">
        <f>C145+C146+C147</f>
        <v>0</v>
      </c>
      <c r="D144" s="184">
        <f>D145+D146+D147</f>
        <v>0</v>
      </c>
      <c r="E144" s="180" t="e">
        <f t="shared" si="5"/>
        <v>#DIV/0!</v>
      </c>
    </row>
    <row r="145" spans="1:5" s="51" customFormat="1" ht="81" hidden="1">
      <c r="A145" s="183" t="s">
        <v>474</v>
      </c>
      <c r="B145" s="54" t="s">
        <v>475</v>
      </c>
      <c r="C145" s="184"/>
      <c r="D145" s="184"/>
      <c r="E145" s="180" t="e">
        <f t="shared" si="5"/>
        <v>#DIV/0!</v>
      </c>
    </row>
    <row r="146" spans="1:5" s="51" customFormat="1" ht="81" hidden="1">
      <c r="A146" s="183" t="s">
        <v>476</v>
      </c>
      <c r="B146" s="54" t="s">
        <v>477</v>
      </c>
      <c r="C146" s="184"/>
      <c r="D146" s="184"/>
      <c r="E146" s="180" t="e">
        <f t="shared" si="5"/>
        <v>#DIV/0!</v>
      </c>
    </row>
    <row r="147" spans="1:5" s="51" customFormat="1" ht="101.25" hidden="1">
      <c r="A147" s="183" t="s">
        <v>478</v>
      </c>
      <c r="B147" s="54" t="s">
        <v>479</v>
      </c>
      <c r="C147" s="195"/>
      <c r="D147" s="195"/>
      <c r="E147" s="180" t="e">
        <f t="shared" si="5"/>
        <v>#DIV/0!</v>
      </c>
    </row>
    <row r="148" spans="1:5" s="51" customFormat="1" ht="81" hidden="1">
      <c r="A148" s="183" t="s">
        <v>480</v>
      </c>
      <c r="B148" s="54" t="s">
        <v>481</v>
      </c>
      <c r="C148" s="182">
        <f>C149</f>
        <v>0</v>
      </c>
      <c r="D148" s="182">
        <f>D149</f>
        <v>0</v>
      </c>
      <c r="E148" s="180" t="e">
        <f t="shared" si="5"/>
        <v>#DIV/0!</v>
      </c>
    </row>
    <row r="149" spans="1:5" s="51" customFormat="1" ht="60.75" hidden="1">
      <c r="A149" s="183" t="s">
        <v>482</v>
      </c>
      <c r="B149" s="54" t="s">
        <v>483</v>
      </c>
      <c r="C149" s="184">
        <f>C150+C151+C152</f>
        <v>0</v>
      </c>
      <c r="D149" s="184">
        <f>D150+D151+D152</f>
        <v>0</v>
      </c>
      <c r="E149" s="180" t="e">
        <f t="shared" si="5"/>
        <v>#DIV/0!</v>
      </c>
    </row>
    <row r="150" spans="1:5" s="51" customFormat="1" ht="40.5" hidden="1">
      <c r="A150" s="183" t="s">
        <v>484</v>
      </c>
      <c r="B150" s="54" t="s">
        <v>485</v>
      </c>
      <c r="C150" s="184"/>
      <c r="D150" s="184"/>
      <c r="E150" s="180" t="e">
        <f t="shared" si="5"/>
        <v>#DIV/0!</v>
      </c>
    </row>
    <row r="151" spans="1:5" s="51" customFormat="1" ht="60.75" hidden="1">
      <c r="A151" s="183" t="s">
        <v>486</v>
      </c>
      <c r="B151" s="54" t="s">
        <v>487</v>
      </c>
      <c r="C151" s="184"/>
      <c r="D151" s="184"/>
      <c r="E151" s="180" t="e">
        <f t="shared" si="5"/>
        <v>#DIV/0!</v>
      </c>
    </row>
    <row r="152" spans="1:5" s="51" customFormat="1" ht="81" hidden="1">
      <c r="A152" s="183" t="s">
        <v>488</v>
      </c>
      <c r="B152" s="54" t="s">
        <v>489</v>
      </c>
      <c r="C152" s="195"/>
      <c r="D152" s="195"/>
      <c r="E152" s="180" t="e">
        <f t="shared" si="5"/>
        <v>#DIV/0!</v>
      </c>
    </row>
    <row r="153" spans="1:5" s="51" customFormat="1" ht="40.5" hidden="1">
      <c r="A153" s="183" t="s">
        <v>490</v>
      </c>
      <c r="B153" s="73" t="s">
        <v>491</v>
      </c>
      <c r="C153" s="184"/>
      <c r="D153" s="184"/>
      <c r="E153" s="180" t="e">
        <f t="shared" si="5"/>
        <v>#DIV/0!</v>
      </c>
    </row>
    <row r="154" spans="1:5" s="51" customFormat="1" ht="40.5" hidden="1">
      <c r="A154" s="183" t="s">
        <v>492</v>
      </c>
      <c r="B154" s="73" t="s">
        <v>493</v>
      </c>
      <c r="C154" s="184"/>
      <c r="D154" s="184"/>
      <c r="E154" s="180" t="e">
        <f t="shared" si="5"/>
        <v>#DIV/0!</v>
      </c>
    </row>
    <row r="155" spans="1:5" s="51" customFormat="1" ht="60.75" hidden="1">
      <c r="A155" s="183" t="s">
        <v>494</v>
      </c>
      <c r="B155" s="54" t="s">
        <v>495</v>
      </c>
      <c r="C155" s="182">
        <f>C156</f>
        <v>0</v>
      </c>
      <c r="D155" s="182">
        <f>D156</f>
        <v>0</v>
      </c>
      <c r="E155" s="180" t="e">
        <f t="shared" si="5"/>
        <v>#DIV/0!</v>
      </c>
    </row>
    <row r="156" spans="1:5" s="51" customFormat="1" ht="60.75" hidden="1">
      <c r="A156" s="183" t="s">
        <v>496</v>
      </c>
      <c r="B156" s="54" t="s">
        <v>497</v>
      </c>
      <c r="C156" s="184"/>
      <c r="D156" s="184"/>
      <c r="E156" s="180" t="e">
        <f t="shared" si="5"/>
        <v>#DIV/0!</v>
      </c>
    </row>
    <row r="157" spans="1:5" s="51" customFormat="1" ht="40.5" hidden="1">
      <c r="A157" s="183" t="s">
        <v>498</v>
      </c>
      <c r="B157" s="74" t="s">
        <v>499</v>
      </c>
      <c r="C157" s="184">
        <f>C158</f>
        <v>0</v>
      </c>
      <c r="D157" s="184">
        <f>D158</f>
        <v>0</v>
      </c>
      <c r="E157" s="180" t="e">
        <f t="shared" si="5"/>
        <v>#DIV/0!</v>
      </c>
    </row>
    <row r="158" spans="1:5" s="51" customFormat="1" ht="40.5" hidden="1">
      <c r="A158" s="183" t="s">
        <v>500</v>
      </c>
      <c r="B158" s="75" t="s">
        <v>501</v>
      </c>
      <c r="C158" s="184"/>
      <c r="D158" s="184"/>
      <c r="E158" s="180" t="e">
        <f t="shared" si="5"/>
        <v>#DIV/0!</v>
      </c>
    </row>
    <row r="159" spans="1:5" s="51" customFormat="1" ht="60.75" hidden="1">
      <c r="A159" s="183" t="s">
        <v>502</v>
      </c>
      <c r="B159" s="76" t="s">
        <v>503</v>
      </c>
      <c r="C159" s="184">
        <f>C160</f>
        <v>0</v>
      </c>
      <c r="D159" s="184">
        <f>D160</f>
        <v>0</v>
      </c>
      <c r="E159" s="180" t="e">
        <f t="shared" si="5"/>
        <v>#DIV/0!</v>
      </c>
    </row>
    <row r="160" spans="1:5" s="51" customFormat="1" ht="40.5" hidden="1">
      <c r="A160" s="196" t="s">
        <v>504</v>
      </c>
      <c r="B160" s="76" t="s">
        <v>505</v>
      </c>
      <c r="C160" s="197"/>
      <c r="D160" s="197"/>
      <c r="E160" s="180" t="e">
        <f t="shared" si="5"/>
        <v>#DIV/0!</v>
      </c>
    </row>
    <row r="161" spans="1:5" s="51" customFormat="1" ht="40.5" hidden="1">
      <c r="A161" s="183" t="s">
        <v>506</v>
      </c>
      <c r="B161" s="54" t="s">
        <v>507</v>
      </c>
      <c r="C161" s="182">
        <f>C162</f>
        <v>0</v>
      </c>
      <c r="D161" s="182">
        <f>D162</f>
        <v>0</v>
      </c>
      <c r="E161" s="180" t="e">
        <f t="shared" si="5"/>
        <v>#DIV/0!</v>
      </c>
    </row>
    <row r="162" spans="1:5" s="51" customFormat="1" ht="31.5" hidden="1" customHeight="1">
      <c r="A162" s="183" t="s">
        <v>508</v>
      </c>
      <c r="B162" s="54" t="s">
        <v>509</v>
      </c>
      <c r="C162" s="184"/>
      <c r="D162" s="184"/>
      <c r="E162" s="180" t="e">
        <f t="shared" si="5"/>
        <v>#DIV/0!</v>
      </c>
    </row>
    <row r="163" spans="1:5" s="51" customFormat="1" ht="44.25" customHeight="1">
      <c r="A163" s="181" t="s">
        <v>510</v>
      </c>
      <c r="B163" s="53" t="s">
        <v>610</v>
      </c>
      <c r="C163" s="182">
        <f>C168+C170</f>
        <v>280550</v>
      </c>
      <c r="D163" s="182">
        <f>D168+D170</f>
        <v>193649.26</v>
      </c>
      <c r="E163" s="180">
        <f t="shared" si="5"/>
        <v>69.024865442880056</v>
      </c>
    </row>
    <row r="164" spans="1:5" s="51" customFormat="1" ht="56.25" hidden="1" customHeight="1">
      <c r="A164" s="183" t="s">
        <v>511</v>
      </c>
      <c r="B164" s="54" t="s">
        <v>512</v>
      </c>
      <c r="C164" s="182"/>
      <c r="D164" s="182"/>
      <c r="E164" s="180" t="e">
        <f t="shared" si="5"/>
        <v>#DIV/0!</v>
      </c>
    </row>
    <row r="165" spans="1:5" s="51" customFormat="1" ht="56.25" hidden="1" customHeight="1">
      <c r="A165" s="183" t="s">
        <v>513</v>
      </c>
      <c r="B165" s="54" t="s">
        <v>514</v>
      </c>
      <c r="C165" s="184"/>
      <c r="D165" s="184"/>
      <c r="E165" s="180" t="e">
        <f t="shared" si="5"/>
        <v>#DIV/0!</v>
      </c>
    </row>
    <row r="166" spans="1:5" s="51" customFormat="1" ht="40.5" hidden="1">
      <c r="A166" s="183" t="s">
        <v>515</v>
      </c>
      <c r="B166" s="58" t="s">
        <v>516</v>
      </c>
      <c r="C166" s="184">
        <f>C167</f>
        <v>0</v>
      </c>
      <c r="D166" s="184">
        <f>D167</f>
        <v>0</v>
      </c>
      <c r="E166" s="180" t="e">
        <f t="shared" si="5"/>
        <v>#DIV/0!</v>
      </c>
    </row>
    <row r="167" spans="1:5" s="51" customFormat="1" ht="40.5" hidden="1">
      <c r="A167" s="183" t="s">
        <v>517</v>
      </c>
      <c r="B167" s="58" t="s">
        <v>518</v>
      </c>
      <c r="C167" s="184"/>
      <c r="D167" s="184"/>
      <c r="E167" s="180" t="e">
        <f t="shared" si="5"/>
        <v>#DIV/0!</v>
      </c>
    </row>
    <row r="168" spans="1:5" s="51" customFormat="1" ht="42" customHeight="1">
      <c r="A168" s="183" t="s">
        <v>611</v>
      </c>
      <c r="B168" s="54" t="s">
        <v>522</v>
      </c>
      <c r="C168" s="184">
        <f>C169</f>
        <v>226850</v>
      </c>
      <c r="D168" s="184">
        <f>D169</f>
        <v>170137.5</v>
      </c>
      <c r="E168" s="197">
        <f t="shared" si="5"/>
        <v>75</v>
      </c>
    </row>
    <row r="169" spans="1:5" s="51" customFormat="1" ht="42" customHeight="1">
      <c r="A169" s="183" t="s">
        <v>612</v>
      </c>
      <c r="B169" s="54" t="s">
        <v>574</v>
      </c>
      <c r="C169" s="184">
        <v>226850</v>
      </c>
      <c r="D169" s="184">
        <v>170137.5</v>
      </c>
      <c r="E169" s="197">
        <f t="shared" si="5"/>
        <v>75</v>
      </c>
    </row>
    <row r="170" spans="1:5" s="51" customFormat="1" ht="42" customHeight="1">
      <c r="A170" s="183" t="s">
        <v>641</v>
      </c>
      <c r="B170" s="54" t="s">
        <v>654</v>
      </c>
      <c r="C170" s="184">
        <f>C171</f>
        <v>53700</v>
      </c>
      <c r="D170" s="184">
        <f>D171</f>
        <v>23511.759999999998</v>
      </c>
      <c r="E170" s="197">
        <f t="shared" si="5"/>
        <v>43.783538175046552</v>
      </c>
    </row>
    <row r="171" spans="1:5" s="51" customFormat="1" ht="44.25" customHeight="1" thickBot="1">
      <c r="A171" s="183" t="s">
        <v>640</v>
      </c>
      <c r="B171" s="225" t="s">
        <v>653</v>
      </c>
      <c r="C171" s="184">
        <v>53700</v>
      </c>
      <c r="D171" s="184">
        <v>23511.759999999998</v>
      </c>
      <c r="E171" s="197">
        <f t="shared" si="5"/>
        <v>43.783538175046552</v>
      </c>
    </row>
    <row r="172" spans="1:5" s="51" customFormat="1" ht="68.25" hidden="1" customHeight="1">
      <c r="A172" s="183" t="s">
        <v>523</v>
      </c>
      <c r="B172" s="54" t="s">
        <v>524</v>
      </c>
      <c r="C172" s="184">
        <f>C173</f>
        <v>0</v>
      </c>
      <c r="D172" s="184">
        <f>D173</f>
        <v>0</v>
      </c>
      <c r="E172" s="180" t="e">
        <f t="shared" si="5"/>
        <v>#DIV/0!</v>
      </c>
    </row>
    <row r="173" spans="1:5" s="51" customFormat="1" ht="60.75" hidden="1" customHeight="1">
      <c r="A173" s="183" t="s">
        <v>525</v>
      </c>
      <c r="B173" s="54" t="s">
        <v>526</v>
      </c>
      <c r="C173" s="184"/>
      <c r="D173" s="184"/>
      <c r="E173" s="180" t="e">
        <f t="shared" si="5"/>
        <v>#DIV/0!</v>
      </c>
    </row>
    <row r="174" spans="1:5" s="51" customFormat="1" ht="29.25" hidden="1" customHeight="1">
      <c r="A174" s="181" t="s">
        <v>527</v>
      </c>
      <c r="B174" s="53" t="s">
        <v>528</v>
      </c>
      <c r="C174" s="182">
        <f>C178</f>
        <v>0</v>
      </c>
      <c r="D174" s="182">
        <f>D178</f>
        <v>0</v>
      </c>
      <c r="E174" s="180" t="e">
        <f t="shared" si="5"/>
        <v>#DIV/0!</v>
      </c>
    </row>
    <row r="175" spans="1:5" s="51" customFormat="1" ht="61.5" hidden="1" thickBot="1">
      <c r="A175" s="183" t="s">
        <v>529</v>
      </c>
      <c r="B175" s="54" t="s">
        <v>530</v>
      </c>
      <c r="C175" s="182">
        <f>C176</f>
        <v>0</v>
      </c>
      <c r="D175" s="182">
        <f>D176</f>
        <v>0</v>
      </c>
      <c r="E175" s="180" t="e">
        <f t="shared" ref="E175:E195" si="6">D175/C175*100</f>
        <v>#DIV/0!</v>
      </c>
    </row>
    <row r="176" spans="1:5" s="51" customFormat="1" ht="61.5" hidden="1" thickBot="1">
      <c r="A176" s="183" t="s">
        <v>531</v>
      </c>
      <c r="B176" s="54" t="s">
        <v>532</v>
      </c>
      <c r="C176" s="184"/>
      <c r="D176" s="184"/>
      <c r="E176" s="180" t="e">
        <f t="shared" si="6"/>
        <v>#DIV/0!</v>
      </c>
    </row>
    <row r="177" spans="1:5" s="51" customFormat="1" ht="61.5" hidden="1" thickBot="1">
      <c r="A177" s="183" t="s">
        <v>533</v>
      </c>
      <c r="B177" s="77" t="s">
        <v>534</v>
      </c>
      <c r="C177" s="182">
        <f>C178</f>
        <v>0</v>
      </c>
      <c r="D177" s="182">
        <f>D178</f>
        <v>0</v>
      </c>
      <c r="E177" s="180" t="e">
        <f t="shared" si="6"/>
        <v>#DIV/0!</v>
      </c>
    </row>
    <row r="178" spans="1:5" s="51" customFormat="1" ht="57" hidden="1" customHeight="1">
      <c r="A178" s="183" t="s">
        <v>529</v>
      </c>
      <c r="B178" s="54" t="s">
        <v>530</v>
      </c>
      <c r="C178" s="184">
        <f>C179</f>
        <v>0</v>
      </c>
      <c r="D178" s="184">
        <f>D179</f>
        <v>0</v>
      </c>
      <c r="E178" s="180" t="e">
        <f t="shared" si="6"/>
        <v>#DIV/0!</v>
      </c>
    </row>
    <row r="179" spans="1:5" s="51" customFormat="1" ht="57" hidden="1" customHeight="1">
      <c r="A179" s="183" t="s">
        <v>531</v>
      </c>
      <c r="B179" s="54" t="s">
        <v>575</v>
      </c>
      <c r="C179" s="184">
        <v>0</v>
      </c>
      <c r="D179" s="184">
        <v>0</v>
      </c>
      <c r="E179" s="180" t="e">
        <f t="shared" si="6"/>
        <v>#DIV/0!</v>
      </c>
    </row>
    <row r="180" spans="1:5" s="51" customFormat="1" ht="31.5" hidden="1" customHeight="1">
      <c r="A180" s="181" t="s">
        <v>583</v>
      </c>
      <c r="B180" s="53" t="s">
        <v>552</v>
      </c>
      <c r="C180" s="182">
        <f>C181</f>
        <v>0</v>
      </c>
      <c r="D180" s="182">
        <f>D181</f>
        <v>0</v>
      </c>
      <c r="E180" s="180" t="e">
        <f t="shared" si="6"/>
        <v>#DIV/0!</v>
      </c>
    </row>
    <row r="181" spans="1:5" s="51" customFormat="1" ht="31.5" hidden="1" customHeight="1">
      <c r="A181" s="183" t="s">
        <v>584</v>
      </c>
      <c r="B181" s="54" t="s">
        <v>582</v>
      </c>
      <c r="C181" s="184">
        <f>C182</f>
        <v>0</v>
      </c>
      <c r="D181" s="184">
        <f>D182</f>
        <v>0</v>
      </c>
      <c r="E181" s="180" t="e">
        <f t="shared" si="6"/>
        <v>#DIV/0!</v>
      </c>
    </row>
    <row r="182" spans="1:5" s="51" customFormat="1" ht="33" hidden="1" customHeight="1">
      <c r="A182" s="183" t="s">
        <v>581</v>
      </c>
      <c r="B182" s="54" t="s">
        <v>582</v>
      </c>
      <c r="C182" s="184">
        <v>0</v>
      </c>
      <c r="D182" s="184">
        <v>0</v>
      </c>
      <c r="E182" s="180" t="e">
        <f t="shared" si="6"/>
        <v>#DIV/0!</v>
      </c>
    </row>
    <row r="183" spans="1:5" s="51" customFormat="1" ht="23.25" hidden="1" customHeight="1">
      <c r="A183" s="183" t="s">
        <v>535</v>
      </c>
      <c r="B183" s="54" t="s">
        <v>536</v>
      </c>
      <c r="C183" s="184"/>
      <c r="D183" s="184"/>
      <c r="E183" s="180" t="e">
        <f t="shared" si="6"/>
        <v>#DIV/0!</v>
      </c>
    </row>
    <row r="184" spans="1:5" s="51" customFormat="1" ht="21.75" hidden="1" customHeight="1">
      <c r="A184" s="183" t="s">
        <v>537</v>
      </c>
      <c r="B184" s="54" t="s">
        <v>538</v>
      </c>
      <c r="C184" s="182"/>
      <c r="D184" s="182"/>
      <c r="E184" s="180" t="e">
        <f t="shared" si="6"/>
        <v>#DIV/0!</v>
      </c>
    </row>
    <row r="185" spans="1:5" s="51" customFormat="1" ht="19.5" hidden="1" customHeight="1">
      <c r="A185" s="183" t="s">
        <v>539</v>
      </c>
      <c r="B185" s="54" t="s">
        <v>540</v>
      </c>
      <c r="C185" s="184"/>
      <c r="D185" s="184"/>
      <c r="E185" s="180" t="e">
        <f t="shared" si="6"/>
        <v>#DIV/0!</v>
      </c>
    </row>
    <row r="186" spans="1:5" s="64" customFormat="1" ht="20.25" hidden="1" customHeight="1">
      <c r="A186" s="190" t="s">
        <v>541</v>
      </c>
      <c r="B186" s="63" t="s">
        <v>542</v>
      </c>
      <c r="C186" s="182">
        <f>C187</f>
        <v>0</v>
      </c>
      <c r="D186" s="182">
        <f>D187</f>
        <v>0</v>
      </c>
      <c r="E186" s="180" t="e">
        <f t="shared" si="6"/>
        <v>#DIV/0!</v>
      </c>
    </row>
    <row r="187" spans="1:5" s="64" customFormat="1" ht="21.75" hidden="1" customHeight="1">
      <c r="A187" s="190" t="s">
        <v>543</v>
      </c>
      <c r="B187" s="63" t="s">
        <v>544</v>
      </c>
      <c r="C187" s="184"/>
      <c r="D187" s="184"/>
      <c r="E187" s="180" t="e">
        <f t="shared" si="6"/>
        <v>#DIV/0!</v>
      </c>
    </row>
    <row r="188" spans="1:5" s="64" customFormat="1" ht="19.5" hidden="1" customHeight="1">
      <c r="A188" s="183" t="s">
        <v>545</v>
      </c>
      <c r="B188" s="78" t="s">
        <v>546</v>
      </c>
      <c r="C188" s="182">
        <f>C189</f>
        <v>0</v>
      </c>
      <c r="D188" s="182">
        <f>D189</f>
        <v>0</v>
      </c>
      <c r="E188" s="180" t="e">
        <f t="shared" si="6"/>
        <v>#DIV/0!</v>
      </c>
    </row>
    <row r="189" spans="1:5" s="64" customFormat="1" ht="19.5" hidden="1" customHeight="1">
      <c r="A189" s="183" t="s">
        <v>547</v>
      </c>
      <c r="B189" s="78" t="s">
        <v>548</v>
      </c>
      <c r="C189" s="184"/>
      <c r="D189" s="184"/>
      <c r="E189" s="180" t="e">
        <f t="shared" si="6"/>
        <v>#DIV/0!</v>
      </c>
    </row>
    <row r="190" spans="1:5" s="51" customFormat="1" ht="22.5" hidden="1" customHeight="1">
      <c r="A190" s="183" t="s">
        <v>549</v>
      </c>
      <c r="B190" s="58" t="s">
        <v>550</v>
      </c>
      <c r="C190" s="182">
        <f>C191</f>
        <v>0</v>
      </c>
      <c r="D190" s="182">
        <f>D191</f>
        <v>0</v>
      </c>
      <c r="E190" s="180" t="e">
        <f t="shared" si="6"/>
        <v>#DIV/0!</v>
      </c>
    </row>
    <row r="191" spans="1:5" s="51" customFormat="1" ht="24.75" hidden="1" customHeight="1">
      <c r="A191" s="183" t="s">
        <v>535</v>
      </c>
      <c r="B191" s="58" t="s">
        <v>536</v>
      </c>
      <c r="C191" s="198"/>
      <c r="D191" s="198"/>
      <c r="E191" s="180" t="e">
        <f t="shared" si="6"/>
        <v>#DIV/0!</v>
      </c>
    </row>
    <row r="192" spans="1:5" s="51" customFormat="1" ht="20.25" hidden="1" customHeight="1">
      <c r="A192" s="181" t="s">
        <v>551</v>
      </c>
      <c r="B192" s="53" t="s">
        <v>552</v>
      </c>
      <c r="C192" s="182">
        <f>C193</f>
        <v>0</v>
      </c>
      <c r="D192" s="182">
        <f>D193</f>
        <v>0</v>
      </c>
      <c r="E192" s="180" t="e">
        <f t="shared" si="6"/>
        <v>#DIV/0!</v>
      </c>
    </row>
    <row r="193" spans="1:5" s="51" customFormat="1" ht="21.75" hidden="1" customHeight="1">
      <c r="A193" s="183" t="s">
        <v>553</v>
      </c>
      <c r="B193" s="54" t="s">
        <v>554</v>
      </c>
      <c r="C193" s="184">
        <f>C194</f>
        <v>0</v>
      </c>
      <c r="D193" s="184">
        <f>D194</f>
        <v>0</v>
      </c>
      <c r="E193" s="180" t="e">
        <f t="shared" si="6"/>
        <v>#DIV/0!</v>
      </c>
    </row>
    <row r="194" spans="1:5" s="51" customFormat="1" ht="32.25" hidden="1" customHeight="1">
      <c r="A194" s="183" t="s">
        <v>555</v>
      </c>
      <c r="B194" s="54" t="s">
        <v>554</v>
      </c>
      <c r="C194" s="199"/>
      <c r="D194" s="199"/>
      <c r="E194" s="180" t="e">
        <f t="shared" si="6"/>
        <v>#DIV/0!</v>
      </c>
    </row>
    <row r="195" spans="1:5" s="51" customFormat="1" ht="24.6" customHeight="1" thickBot="1">
      <c r="A195" s="200" t="s">
        <v>556</v>
      </c>
      <c r="B195" s="201" t="s">
        <v>557</v>
      </c>
      <c r="C195" s="202">
        <f>C14+C111</f>
        <v>25629490</v>
      </c>
      <c r="D195" s="202">
        <f>D14+D111</f>
        <v>18674832.850000001</v>
      </c>
      <c r="E195" s="202">
        <f t="shared" si="6"/>
        <v>72.864629183023155</v>
      </c>
    </row>
    <row r="196" spans="1:5" s="51" customFormat="1" ht="12.75" hidden="1" customHeight="1">
      <c r="A196" s="79"/>
      <c r="B196" s="79" t="s">
        <v>558</v>
      </c>
      <c r="C196" s="79"/>
      <c r="D196" s="79"/>
      <c r="E196" s="80"/>
    </row>
    <row r="197" spans="1:5" s="51" customFormat="1" ht="20.25" hidden="1">
      <c r="A197" s="79"/>
      <c r="B197" s="79" t="s">
        <v>559</v>
      </c>
      <c r="C197" s="79"/>
      <c r="D197" s="79"/>
      <c r="E197" s="80"/>
    </row>
    <row r="198" spans="1:5" s="51" customFormat="1" ht="20.25" hidden="1">
      <c r="A198" s="79"/>
      <c r="B198" s="79" t="s">
        <v>560</v>
      </c>
      <c r="C198" s="79"/>
      <c r="D198" s="79"/>
      <c r="E198" s="80"/>
    </row>
    <row r="199" spans="1:5" s="51" customFormat="1" ht="20.25" hidden="1">
      <c r="A199" s="79"/>
      <c r="B199" s="79" t="s">
        <v>561</v>
      </c>
      <c r="C199" s="79"/>
      <c r="D199" s="79"/>
      <c r="E199" s="80"/>
    </row>
    <row r="200" spans="1:5" s="51" customFormat="1" ht="20.25" hidden="1">
      <c r="A200" s="79"/>
      <c r="B200" s="79" t="s">
        <v>562</v>
      </c>
      <c r="C200" s="79"/>
      <c r="D200" s="79"/>
      <c r="E200" s="80"/>
    </row>
    <row r="201" spans="1:5" s="51" customFormat="1" ht="20.25" hidden="1">
      <c r="A201" s="79"/>
      <c r="B201" s="79" t="s">
        <v>563</v>
      </c>
      <c r="C201" s="79"/>
      <c r="D201" s="79"/>
      <c r="E201" s="80"/>
    </row>
    <row r="202" spans="1:5" s="51" customFormat="1" ht="20.25" hidden="1">
      <c r="A202" s="79"/>
      <c r="B202" s="79"/>
      <c r="C202" s="79"/>
      <c r="D202" s="79"/>
      <c r="E202" s="80"/>
    </row>
    <row r="203" spans="1:5" s="51" customFormat="1" ht="20.25" hidden="1">
      <c r="A203" s="79"/>
      <c r="B203" s="79" t="s">
        <v>564</v>
      </c>
      <c r="C203" s="79"/>
      <c r="D203" s="79"/>
      <c r="E203" s="81"/>
    </row>
    <row r="204" spans="1:5" s="51" customFormat="1" ht="20.25" hidden="1">
      <c r="A204" s="79"/>
      <c r="B204" s="82" t="s">
        <v>565</v>
      </c>
      <c r="C204" s="82"/>
      <c r="D204" s="82"/>
      <c r="E204" s="81"/>
    </row>
  </sheetData>
  <sheetProtection selectLockedCells="1" selectUnlockedCells="1"/>
  <mergeCells count="8">
    <mergeCell ref="A10:E10"/>
    <mergeCell ref="A9:F9"/>
    <mergeCell ref="A11:F11"/>
    <mergeCell ref="B1:E1"/>
    <mergeCell ref="B2:E2"/>
    <mergeCell ref="B3:E3"/>
    <mergeCell ref="B4:E4"/>
    <mergeCell ref="B5:E5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4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9"/>
  <sheetViews>
    <sheetView view="pageBreakPreview" topLeftCell="C205" zoomScaleNormal="100" zoomScaleSheetLayoutView="100" zoomScalePageLayoutView="80" workbookViewId="0">
      <selection activeCell="A186" sqref="A186"/>
    </sheetView>
  </sheetViews>
  <sheetFormatPr defaultRowHeight="12.75"/>
  <cols>
    <col min="1" max="1" width="77.28515625" customWidth="1"/>
    <col min="2" max="2" width="9.5703125" style="88" customWidth="1"/>
    <col min="3" max="3" width="8" style="89" customWidth="1"/>
    <col min="4" max="4" width="7.140625" style="89" customWidth="1"/>
    <col min="5" max="5" width="17.140625" style="89" customWidth="1"/>
    <col min="6" max="6" width="8.7109375" style="89" customWidth="1"/>
    <col min="7" max="8" width="18.42578125" style="89" customWidth="1"/>
    <col min="9" max="9" width="15.42578125" style="90" customWidth="1"/>
    <col min="10" max="10" width="9.140625" hidden="1" customWidth="1"/>
    <col min="11" max="11" width="16.28515625" customWidth="1"/>
  </cols>
  <sheetData>
    <row r="1" spans="1:10" ht="15.75">
      <c r="A1" s="252"/>
      <c r="B1" s="252" t="s">
        <v>708</v>
      </c>
      <c r="C1" s="247"/>
      <c r="D1" s="247"/>
      <c r="E1" s="247"/>
      <c r="F1" s="248"/>
      <c r="G1" s="248"/>
      <c r="H1" s="248"/>
      <c r="I1" s="247"/>
      <c r="J1" s="231"/>
    </row>
    <row r="2" spans="1:10" ht="15.75">
      <c r="A2" s="252"/>
      <c r="B2" s="252" t="s">
        <v>709</v>
      </c>
      <c r="C2" s="247"/>
      <c r="D2" s="247"/>
      <c r="E2" s="247"/>
      <c r="F2" s="248"/>
      <c r="G2" s="248"/>
      <c r="H2" s="248"/>
      <c r="I2" s="247"/>
      <c r="J2" s="231"/>
    </row>
    <row r="3" spans="1:10" ht="15.75">
      <c r="A3" s="252"/>
      <c r="B3" s="252" t="s">
        <v>710</v>
      </c>
      <c r="C3" s="247"/>
      <c r="D3" s="247"/>
      <c r="E3" s="247"/>
      <c r="F3" s="249"/>
      <c r="G3" s="249"/>
      <c r="H3" s="249"/>
      <c r="I3" s="247"/>
      <c r="J3" s="232"/>
    </row>
    <row r="4" spans="1:10" ht="15.75">
      <c r="A4" s="253"/>
      <c r="B4" s="253" t="s">
        <v>711</v>
      </c>
      <c r="C4" s="250"/>
      <c r="D4" s="250"/>
      <c r="E4" s="250"/>
      <c r="F4" s="251"/>
      <c r="G4" s="251"/>
      <c r="H4" s="251"/>
      <c r="I4" s="250"/>
      <c r="J4" s="240"/>
    </row>
    <row r="5" spans="1:10" ht="15.75">
      <c r="A5" s="253"/>
      <c r="B5" s="253" t="s">
        <v>719</v>
      </c>
      <c r="C5" s="250"/>
      <c r="D5" s="250"/>
      <c r="E5" s="250"/>
      <c r="F5" s="251"/>
      <c r="G5" s="251"/>
      <c r="H5" s="251"/>
      <c r="I5" s="250"/>
      <c r="J5" s="240"/>
    </row>
    <row r="6" spans="1:10" ht="15.75">
      <c r="A6" s="253"/>
      <c r="B6" s="253"/>
      <c r="C6" s="250"/>
      <c r="D6" s="250"/>
      <c r="E6" s="250"/>
      <c r="F6" s="251"/>
      <c r="G6" s="251"/>
      <c r="H6" s="251"/>
      <c r="I6" s="250"/>
      <c r="J6" s="240"/>
    </row>
    <row r="7" spans="1:10" ht="15.75">
      <c r="A7" s="253"/>
      <c r="B7" s="253"/>
      <c r="C7" s="250"/>
      <c r="D7" s="250"/>
      <c r="E7" s="250"/>
      <c r="F7" s="251"/>
      <c r="G7" s="251"/>
      <c r="H7" s="251"/>
      <c r="I7" s="250"/>
      <c r="J7" s="240"/>
    </row>
    <row r="8" spans="1:10" ht="15.75">
      <c r="A8" s="253"/>
      <c r="B8" s="253"/>
      <c r="C8" s="250"/>
      <c r="D8" s="250"/>
      <c r="E8" s="250"/>
      <c r="F8" s="251"/>
      <c r="G8" s="251"/>
      <c r="H8" s="251"/>
      <c r="I8" s="250"/>
      <c r="J8" s="240"/>
    </row>
    <row r="9" spans="1:10" ht="15.75">
      <c r="A9" s="253"/>
      <c r="B9" s="253"/>
      <c r="C9" s="250"/>
      <c r="D9" s="250"/>
      <c r="E9" s="250"/>
      <c r="F9" s="251"/>
      <c r="G9" s="251"/>
      <c r="H9" s="251"/>
      <c r="I9" s="250"/>
      <c r="J9" s="240"/>
    </row>
    <row r="10" spans="1:10" ht="15.75">
      <c r="A10" s="253"/>
      <c r="B10" s="253"/>
      <c r="C10" s="250"/>
      <c r="D10" s="250"/>
      <c r="E10" s="250"/>
      <c r="F10" s="251"/>
      <c r="G10" s="251"/>
      <c r="H10" s="251"/>
      <c r="I10" s="250"/>
      <c r="J10" s="240"/>
    </row>
    <row r="11" spans="1:10" ht="15.75">
      <c r="A11" s="253"/>
      <c r="B11" s="253"/>
      <c r="C11" s="250"/>
      <c r="D11" s="250"/>
      <c r="E11" s="250"/>
      <c r="F11" s="251"/>
      <c r="G11" s="251"/>
      <c r="H11" s="251"/>
      <c r="I11" s="250"/>
      <c r="J11" s="240"/>
    </row>
    <row r="12" spans="1:10" ht="15.75">
      <c r="A12" s="253"/>
      <c r="B12" s="253"/>
      <c r="C12" s="250"/>
      <c r="D12" s="250"/>
      <c r="E12" s="250"/>
      <c r="F12" s="251"/>
      <c r="G12" s="251"/>
      <c r="H12" s="251"/>
      <c r="I12" s="250"/>
      <c r="J12" s="240"/>
    </row>
    <row r="13" spans="1:10" ht="15.75">
      <c r="A13" s="253"/>
      <c r="B13" s="253"/>
      <c r="C13" s="250"/>
      <c r="D13" s="250"/>
      <c r="E13" s="250"/>
      <c r="F13" s="251"/>
      <c r="G13" s="251"/>
      <c r="H13" s="251"/>
      <c r="I13" s="250"/>
      <c r="J13" s="240"/>
    </row>
    <row r="14" spans="1:10" ht="15.75">
      <c r="A14" s="253"/>
      <c r="B14" s="253"/>
      <c r="C14" s="250"/>
      <c r="D14" s="250"/>
      <c r="E14" s="250"/>
      <c r="F14" s="251"/>
      <c r="G14" s="251"/>
      <c r="H14" s="251"/>
      <c r="I14" s="250"/>
      <c r="J14" s="240"/>
    </row>
    <row r="15" spans="1:10" ht="15.75">
      <c r="A15" s="253"/>
      <c r="B15" s="253"/>
      <c r="C15" s="250"/>
      <c r="D15" s="250"/>
      <c r="E15" s="250"/>
      <c r="F15" s="251"/>
      <c r="G15" s="251"/>
      <c r="H15" s="251"/>
      <c r="I15" s="250"/>
      <c r="J15" s="240"/>
    </row>
    <row r="16" spans="1:10" ht="15.75">
      <c r="A16" s="253"/>
      <c r="B16" s="253"/>
      <c r="C16" s="250"/>
      <c r="D16" s="250"/>
      <c r="E16" s="250"/>
      <c r="F16" s="251"/>
      <c r="G16" s="251"/>
      <c r="H16" s="251"/>
      <c r="I16" s="250"/>
      <c r="J16" s="240"/>
    </row>
    <row r="17" spans="1:10" ht="20.25">
      <c r="A17" s="366" t="s">
        <v>678</v>
      </c>
      <c r="B17" s="366"/>
      <c r="C17" s="366"/>
      <c r="D17" s="366"/>
      <c r="E17" s="366"/>
      <c r="F17" s="367"/>
      <c r="G17" s="367"/>
      <c r="H17" s="367"/>
      <c r="I17" s="367"/>
      <c r="J17" s="367"/>
    </row>
    <row r="18" spans="1:10" ht="18.75" customHeight="1">
      <c r="A18" s="373" t="s">
        <v>680</v>
      </c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0" ht="18.75" customHeight="1">
      <c r="A19" s="373" t="s">
        <v>694</v>
      </c>
      <c r="B19" s="373"/>
      <c r="C19" s="373"/>
      <c r="D19" s="373"/>
      <c r="E19" s="373"/>
      <c r="F19" s="373"/>
      <c r="G19" s="373"/>
      <c r="H19" s="373"/>
      <c r="I19" s="373"/>
    </row>
    <row r="20" spans="1:10" ht="18.75" customHeight="1">
      <c r="A20" s="373" t="s">
        <v>681</v>
      </c>
      <c r="B20" s="373"/>
      <c r="C20" s="373"/>
      <c r="D20" s="373"/>
      <c r="E20" s="373"/>
      <c r="F20" s="373"/>
      <c r="G20" s="373"/>
      <c r="H20" s="373"/>
      <c r="I20" s="373"/>
    </row>
    <row r="21" spans="1:10" ht="18.75" customHeight="1">
      <c r="A21" s="93"/>
      <c r="B21" s="93"/>
      <c r="C21" s="93"/>
      <c r="D21" s="93"/>
      <c r="E21" s="93"/>
      <c r="F21" s="93"/>
      <c r="G21" s="93"/>
      <c r="H21" s="93"/>
      <c r="I21" s="93"/>
    </row>
    <row r="22" spans="1:10" ht="19.5" thickBot="1">
      <c r="A22" s="84"/>
      <c r="B22" s="94"/>
      <c r="C22" s="95" t="s">
        <v>166</v>
      </c>
      <c r="D22" s="96"/>
      <c r="E22" s="96"/>
      <c r="F22" s="96"/>
      <c r="G22" s="96"/>
      <c r="H22" s="96"/>
      <c r="I22" s="97" t="s">
        <v>107</v>
      </c>
    </row>
    <row r="23" spans="1:10" ht="33.75" thickBot="1">
      <c r="A23" s="299" t="s">
        <v>109</v>
      </c>
      <c r="B23" s="300"/>
      <c r="C23" s="301" t="s">
        <v>2</v>
      </c>
      <c r="D23" s="301" t="s">
        <v>3</v>
      </c>
      <c r="E23" s="301" t="s">
        <v>4</v>
      </c>
      <c r="F23" s="301" t="s">
        <v>5</v>
      </c>
      <c r="G23" s="302" t="s">
        <v>6</v>
      </c>
      <c r="H23" s="265" t="s">
        <v>692</v>
      </c>
      <c r="I23" s="345" t="s">
        <v>682</v>
      </c>
    </row>
    <row r="24" spans="1:10" ht="36" customHeight="1" thickBot="1">
      <c r="A24" s="351" t="s">
        <v>1</v>
      </c>
      <c r="B24" s="352" t="s">
        <v>0</v>
      </c>
      <c r="C24" s="353"/>
      <c r="D24" s="353"/>
      <c r="E24" s="353"/>
      <c r="F24" s="353"/>
      <c r="G24" s="354"/>
      <c r="H24" s="354"/>
      <c r="I24" s="350"/>
    </row>
    <row r="25" spans="1:10" ht="16.5">
      <c r="A25" s="346" t="s">
        <v>7</v>
      </c>
      <c r="B25" s="347" t="s">
        <v>0</v>
      </c>
      <c r="C25" s="348" t="s">
        <v>8</v>
      </c>
      <c r="D25" s="348"/>
      <c r="E25" s="348"/>
      <c r="F25" s="348"/>
      <c r="G25" s="349">
        <f>G26+G31+G36+G49+G44</f>
        <v>7548069.9800000004</v>
      </c>
      <c r="H25" s="349">
        <f>H26+H31+H36+H49+H44</f>
        <v>3921958.4200000004</v>
      </c>
      <c r="I25" s="349">
        <f>H25/G25*100</f>
        <v>51.959751703308932</v>
      </c>
    </row>
    <row r="26" spans="1:10" ht="33">
      <c r="A26" s="305" t="s">
        <v>9</v>
      </c>
      <c r="B26" s="306" t="s">
        <v>0</v>
      </c>
      <c r="C26" s="306" t="s">
        <v>8</v>
      </c>
      <c r="D26" s="138" t="s">
        <v>10</v>
      </c>
      <c r="E26" s="138"/>
      <c r="F26" s="138"/>
      <c r="G26" s="139">
        <f t="shared" ref="G26:H29" si="0">G27</f>
        <v>1103516</v>
      </c>
      <c r="H26" s="139">
        <f t="shared" si="0"/>
        <v>735882.55</v>
      </c>
      <c r="I26" s="137">
        <f t="shared" ref="I26:I90" si="1">H26/G26*100</f>
        <v>66.685263285715848</v>
      </c>
    </row>
    <row r="27" spans="1:10" ht="49.5">
      <c r="A27" s="307" t="s">
        <v>11</v>
      </c>
      <c r="B27" s="140" t="s">
        <v>0</v>
      </c>
      <c r="C27" s="140" t="s">
        <v>8</v>
      </c>
      <c r="D27" s="140" t="s">
        <v>10</v>
      </c>
      <c r="E27" s="141" t="s">
        <v>257</v>
      </c>
      <c r="F27" s="142"/>
      <c r="G27" s="143">
        <f t="shared" si="0"/>
        <v>1103516</v>
      </c>
      <c r="H27" s="143">
        <f t="shared" si="0"/>
        <v>735882.55</v>
      </c>
      <c r="I27" s="149">
        <f t="shared" si="1"/>
        <v>66.685263285715848</v>
      </c>
    </row>
    <row r="28" spans="1:10" ht="16.5">
      <c r="A28" s="307" t="s">
        <v>12</v>
      </c>
      <c r="B28" s="140" t="s">
        <v>0</v>
      </c>
      <c r="C28" s="140" t="s">
        <v>8</v>
      </c>
      <c r="D28" s="142" t="s">
        <v>10</v>
      </c>
      <c r="E28" s="141" t="s">
        <v>258</v>
      </c>
      <c r="F28" s="142"/>
      <c r="G28" s="143">
        <f t="shared" si="0"/>
        <v>1103516</v>
      </c>
      <c r="H28" s="143">
        <f t="shared" si="0"/>
        <v>735882.55</v>
      </c>
      <c r="I28" s="149">
        <f t="shared" si="1"/>
        <v>66.685263285715848</v>
      </c>
    </row>
    <row r="29" spans="1:10" ht="20.25" customHeight="1">
      <c r="A29" s="307" t="s">
        <v>13</v>
      </c>
      <c r="B29" s="140" t="s">
        <v>0</v>
      </c>
      <c r="C29" s="140" t="s">
        <v>8</v>
      </c>
      <c r="D29" s="140" t="s">
        <v>10</v>
      </c>
      <c r="E29" s="141" t="s">
        <v>259</v>
      </c>
      <c r="F29" s="142"/>
      <c r="G29" s="143">
        <f t="shared" si="0"/>
        <v>1103516</v>
      </c>
      <c r="H29" s="143">
        <f t="shared" si="0"/>
        <v>735882.55</v>
      </c>
      <c r="I29" s="149">
        <f t="shared" si="1"/>
        <v>66.685263285715848</v>
      </c>
    </row>
    <row r="30" spans="1:10" ht="30.75" customHeight="1">
      <c r="A30" s="307" t="s">
        <v>14</v>
      </c>
      <c r="B30" s="140" t="s">
        <v>0</v>
      </c>
      <c r="C30" s="140" t="s">
        <v>8</v>
      </c>
      <c r="D30" s="140" t="s">
        <v>10</v>
      </c>
      <c r="E30" s="141" t="s">
        <v>259</v>
      </c>
      <c r="F30" s="142" t="s">
        <v>15</v>
      </c>
      <c r="G30" s="143">
        <v>1103516</v>
      </c>
      <c r="H30" s="143">
        <v>735882.55</v>
      </c>
      <c r="I30" s="149">
        <f t="shared" si="1"/>
        <v>66.685263285715848</v>
      </c>
    </row>
    <row r="31" spans="1:10" ht="54.75" customHeight="1">
      <c r="A31" s="305" t="s">
        <v>16</v>
      </c>
      <c r="B31" s="306" t="s">
        <v>0</v>
      </c>
      <c r="C31" s="306" t="s">
        <v>8</v>
      </c>
      <c r="D31" s="138" t="s">
        <v>17</v>
      </c>
      <c r="E31" s="138"/>
      <c r="F31" s="138"/>
      <c r="G31" s="139">
        <f t="shared" ref="G31:H34" si="2">G32</f>
        <v>423742</v>
      </c>
      <c r="H31" s="139">
        <f t="shared" si="2"/>
        <v>302067.34000000003</v>
      </c>
      <c r="I31" s="137">
        <f t="shared" si="1"/>
        <v>71.285673829830415</v>
      </c>
    </row>
    <row r="32" spans="1:10" ht="49.5">
      <c r="A32" s="307" t="s">
        <v>11</v>
      </c>
      <c r="B32" s="140" t="s">
        <v>0</v>
      </c>
      <c r="C32" s="140" t="s">
        <v>8</v>
      </c>
      <c r="D32" s="142" t="s">
        <v>17</v>
      </c>
      <c r="E32" s="141" t="s">
        <v>257</v>
      </c>
      <c r="F32" s="142"/>
      <c r="G32" s="143">
        <f t="shared" si="2"/>
        <v>423742</v>
      </c>
      <c r="H32" s="143">
        <f t="shared" si="2"/>
        <v>302067.34000000003</v>
      </c>
      <c r="I32" s="149">
        <f t="shared" si="1"/>
        <v>71.285673829830415</v>
      </c>
    </row>
    <row r="33" spans="1:9" ht="33.75" customHeight="1">
      <c r="A33" s="307" t="s">
        <v>18</v>
      </c>
      <c r="B33" s="140" t="s">
        <v>0</v>
      </c>
      <c r="C33" s="140" t="s">
        <v>8</v>
      </c>
      <c r="D33" s="142" t="s">
        <v>17</v>
      </c>
      <c r="E33" s="141" t="s">
        <v>260</v>
      </c>
      <c r="F33" s="142"/>
      <c r="G33" s="143">
        <f t="shared" si="2"/>
        <v>423742</v>
      </c>
      <c r="H33" s="143">
        <f t="shared" si="2"/>
        <v>302067.34000000003</v>
      </c>
      <c r="I33" s="149">
        <f t="shared" si="1"/>
        <v>71.285673829830415</v>
      </c>
    </row>
    <row r="34" spans="1:9" ht="36" customHeight="1">
      <c r="A34" s="307" t="s">
        <v>19</v>
      </c>
      <c r="B34" s="140" t="s">
        <v>0</v>
      </c>
      <c r="C34" s="140" t="s">
        <v>8</v>
      </c>
      <c r="D34" s="142" t="s">
        <v>17</v>
      </c>
      <c r="E34" s="141" t="s">
        <v>261</v>
      </c>
      <c r="F34" s="142"/>
      <c r="G34" s="143">
        <f t="shared" si="2"/>
        <v>423742</v>
      </c>
      <c r="H34" s="143">
        <f t="shared" si="2"/>
        <v>302067.34000000003</v>
      </c>
      <c r="I34" s="149">
        <f t="shared" si="1"/>
        <v>71.285673829830415</v>
      </c>
    </row>
    <row r="35" spans="1:9" ht="30.75" customHeight="1">
      <c r="A35" s="307" t="s">
        <v>14</v>
      </c>
      <c r="B35" s="140" t="s">
        <v>0</v>
      </c>
      <c r="C35" s="140" t="s">
        <v>8</v>
      </c>
      <c r="D35" s="142" t="s">
        <v>17</v>
      </c>
      <c r="E35" s="141" t="s">
        <v>261</v>
      </c>
      <c r="F35" s="142" t="s">
        <v>15</v>
      </c>
      <c r="G35" s="143">
        <v>423742</v>
      </c>
      <c r="H35" s="143">
        <v>302067.34000000003</v>
      </c>
      <c r="I35" s="149">
        <f t="shared" si="1"/>
        <v>71.285673829830415</v>
      </c>
    </row>
    <row r="36" spans="1:9" ht="49.5">
      <c r="A36" s="305" t="s">
        <v>20</v>
      </c>
      <c r="B36" s="306" t="s">
        <v>0</v>
      </c>
      <c r="C36" s="306" t="s">
        <v>8</v>
      </c>
      <c r="D36" s="306" t="s">
        <v>21</v>
      </c>
      <c r="E36" s="306"/>
      <c r="F36" s="306"/>
      <c r="G36" s="139">
        <f t="shared" ref="G36:H38" si="3">G37</f>
        <v>5761061.9800000004</v>
      </c>
      <c r="H36" s="139">
        <f t="shared" si="3"/>
        <v>2777761.0900000003</v>
      </c>
      <c r="I36" s="137">
        <f t="shared" si="1"/>
        <v>48.216129242199194</v>
      </c>
    </row>
    <row r="37" spans="1:9" ht="49.5">
      <c r="A37" s="307" t="s">
        <v>11</v>
      </c>
      <c r="B37" s="140" t="s">
        <v>0</v>
      </c>
      <c r="C37" s="140" t="s">
        <v>8</v>
      </c>
      <c r="D37" s="142" t="s">
        <v>21</v>
      </c>
      <c r="E37" s="141" t="s">
        <v>257</v>
      </c>
      <c r="F37" s="142"/>
      <c r="G37" s="143">
        <f t="shared" si="3"/>
        <v>5761061.9800000004</v>
      </c>
      <c r="H37" s="143">
        <f t="shared" si="3"/>
        <v>2777761.0900000003</v>
      </c>
      <c r="I37" s="149">
        <f t="shared" si="1"/>
        <v>48.216129242199194</v>
      </c>
    </row>
    <row r="38" spans="1:9" ht="21" customHeight="1">
      <c r="A38" s="307" t="s">
        <v>22</v>
      </c>
      <c r="B38" s="140" t="s">
        <v>0</v>
      </c>
      <c r="C38" s="140" t="s">
        <v>8</v>
      </c>
      <c r="D38" s="142" t="s">
        <v>21</v>
      </c>
      <c r="E38" s="141" t="s">
        <v>262</v>
      </c>
      <c r="F38" s="142"/>
      <c r="G38" s="143">
        <f t="shared" si="3"/>
        <v>5761061.9800000004</v>
      </c>
      <c r="H38" s="143">
        <f t="shared" si="3"/>
        <v>2777761.0900000003</v>
      </c>
      <c r="I38" s="149">
        <f t="shared" si="1"/>
        <v>48.216129242199194</v>
      </c>
    </row>
    <row r="39" spans="1:9" ht="21.75" customHeight="1">
      <c r="A39" s="307" t="s">
        <v>23</v>
      </c>
      <c r="B39" s="140" t="s">
        <v>0</v>
      </c>
      <c r="C39" s="140" t="s">
        <v>8</v>
      </c>
      <c r="D39" s="142" t="s">
        <v>21</v>
      </c>
      <c r="E39" s="141" t="s">
        <v>263</v>
      </c>
      <c r="F39" s="142"/>
      <c r="G39" s="143">
        <f>G40+G41+G42+G43</f>
        <v>5761061.9800000004</v>
      </c>
      <c r="H39" s="143">
        <f>H40+H41+H42+H43</f>
        <v>2777761.0900000003</v>
      </c>
      <c r="I39" s="149">
        <f t="shared" si="1"/>
        <v>48.216129242199194</v>
      </c>
    </row>
    <row r="40" spans="1:9" ht="33" customHeight="1">
      <c r="A40" s="307" t="s">
        <v>14</v>
      </c>
      <c r="B40" s="140" t="s">
        <v>0</v>
      </c>
      <c r="C40" s="140" t="s">
        <v>8</v>
      </c>
      <c r="D40" s="142" t="s">
        <v>21</v>
      </c>
      <c r="E40" s="141" t="s">
        <v>263</v>
      </c>
      <c r="F40" s="142" t="s">
        <v>15</v>
      </c>
      <c r="G40" s="143">
        <v>2639968</v>
      </c>
      <c r="H40" s="143">
        <v>1778801.79</v>
      </c>
      <c r="I40" s="149">
        <f t="shared" si="1"/>
        <v>67.379672405120061</v>
      </c>
    </row>
    <row r="41" spans="1:9" ht="33">
      <c r="A41" s="308" t="s">
        <v>24</v>
      </c>
      <c r="B41" s="140" t="s">
        <v>0</v>
      </c>
      <c r="C41" s="140" t="s">
        <v>8</v>
      </c>
      <c r="D41" s="142" t="s">
        <v>21</v>
      </c>
      <c r="E41" s="141" t="s">
        <v>263</v>
      </c>
      <c r="F41" s="142" t="s">
        <v>25</v>
      </c>
      <c r="G41" s="143">
        <v>2978619.98</v>
      </c>
      <c r="H41" s="143">
        <v>871583.53</v>
      </c>
      <c r="I41" s="149">
        <f t="shared" si="1"/>
        <v>29.261320203727365</v>
      </c>
    </row>
    <row r="42" spans="1:9" ht="16.5">
      <c r="A42" s="309" t="s">
        <v>26</v>
      </c>
      <c r="B42" s="140" t="s">
        <v>0</v>
      </c>
      <c r="C42" s="140" t="s">
        <v>8</v>
      </c>
      <c r="D42" s="142" t="s">
        <v>21</v>
      </c>
      <c r="E42" s="141" t="s">
        <v>263</v>
      </c>
      <c r="F42" s="142" t="s">
        <v>27</v>
      </c>
      <c r="G42" s="143">
        <v>69114</v>
      </c>
      <c r="H42" s="143">
        <v>57269.32</v>
      </c>
      <c r="I42" s="149">
        <f t="shared" si="1"/>
        <v>82.862111873137138</v>
      </c>
    </row>
    <row r="43" spans="1:9" ht="16.5">
      <c r="A43" s="309" t="s">
        <v>614</v>
      </c>
      <c r="B43" s="140" t="s">
        <v>0</v>
      </c>
      <c r="C43" s="140" t="s">
        <v>8</v>
      </c>
      <c r="D43" s="142" t="s">
        <v>21</v>
      </c>
      <c r="E43" s="141" t="s">
        <v>263</v>
      </c>
      <c r="F43" s="142" t="s">
        <v>615</v>
      </c>
      <c r="G43" s="143">
        <v>73360</v>
      </c>
      <c r="H43" s="143">
        <v>70106.45</v>
      </c>
      <c r="I43" s="149">
        <f t="shared" si="1"/>
        <v>95.564953653217017</v>
      </c>
    </row>
    <row r="44" spans="1:9" ht="16.5">
      <c r="A44" s="310" t="s">
        <v>264</v>
      </c>
      <c r="B44" s="144" t="s">
        <v>0</v>
      </c>
      <c r="C44" s="144" t="s">
        <v>8</v>
      </c>
      <c r="D44" s="144" t="s">
        <v>83</v>
      </c>
      <c r="E44" s="144"/>
      <c r="F44" s="144"/>
      <c r="G44" s="139">
        <f t="shared" ref="G44:H47" si="4">G45</f>
        <v>25000</v>
      </c>
      <c r="H44" s="139">
        <f t="shared" si="4"/>
        <v>0</v>
      </c>
      <c r="I44" s="137">
        <f t="shared" si="1"/>
        <v>0</v>
      </c>
    </row>
    <row r="45" spans="1:9" ht="49.5">
      <c r="A45" s="311" t="s">
        <v>11</v>
      </c>
      <c r="B45" s="133" t="s">
        <v>0</v>
      </c>
      <c r="C45" s="141" t="s">
        <v>8</v>
      </c>
      <c r="D45" s="141" t="s">
        <v>83</v>
      </c>
      <c r="E45" s="142" t="s">
        <v>257</v>
      </c>
      <c r="F45" s="145"/>
      <c r="G45" s="143">
        <f t="shared" si="4"/>
        <v>25000</v>
      </c>
      <c r="H45" s="143">
        <f t="shared" si="4"/>
        <v>0</v>
      </c>
      <c r="I45" s="149">
        <f t="shared" si="1"/>
        <v>0</v>
      </c>
    </row>
    <row r="46" spans="1:9" ht="21.75" customHeight="1">
      <c r="A46" s="307" t="s">
        <v>28</v>
      </c>
      <c r="B46" s="133" t="s">
        <v>0</v>
      </c>
      <c r="C46" s="141" t="s">
        <v>8</v>
      </c>
      <c r="D46" s="141" t="s">
        <v>83</v>
      </c>
      <c r="E46" s="142" t="s">
        <v>265</v>
      </c>
      <c r="F46" s="145"/>
      <c r="G46" s="143">
        <f t="shared" si="4"/>
        <v>25000</v>
      </c>
      <c r="H46" s="143">
        <f t="shared" si="4"/>
        <v>0</v>
      </c>
      <c r="I46" s="149">
        <f t="shared" si="1"/>
        <v>0</v>
      </c>
    </row>
    <row r="47" spans="1:9" ht="36" customHeight="1">
      <c r="A47" s="307" t="s">
        <v>39</v>
      </c>
      <c r="B47" s="133" t="s">
        <v>0</v>
      </c>
      <c r="C47" s="141" t="s">
        <v>8</v>
      </c>
      <c r="D47" s="141" t="s">
        <v>83</v>
      </c>
      <c r="E47" s="142" t="s">
        <v>266</v>
      </c>
      <c r="F47" s="145"/>
      <c r="G47" s="143">
        <f t="shared" si="4"/>
        <v>25000</v>
      </c>
      <c r="H47" s="143">
        <f t="shared" si="4"/>
        <v>0</v>
      </c>
      <c r="I47" s="149">
        <f t="shared" si="1"/>
        <v>0</v>
      </c>
    </row>
    <row r="48" spans="1:9" ht="16.5">
      <c r="A48" s="307" t="s">
        <v>40</v>
      </c>
      <c r="B48" s="133" t="s">
        <v>0</v>
      </c>
      <c r="C48" s="141" t="s">
        <v>8</v>
      </c>
      <c r="D48" s="141" t="s">
        <v>83</v>
      </c>
      <c r="E48" s="142" t="s">
        <v>266</v>
      </c>
      <c r="F48" s="145" t="s">
        <v>41</v>
      </c>
      <c r="G48" s="143">
        <v>25000</v>
      </c>
      <c r="H48" s="143">
        <v>0</v>
      </c>
      <c r="I48" s="149">
        <f t="shared" si="1"/>
        <v>0</v>
      </c>
    </row>
    <row r="49" spans="1:12" ht="16.5">
      <c r="A49" s="305" t="s">
        <v>28</v>
      </c>
      <c r="B49" s="306" t="s">
        <v>0</v>
      </c>
      <c r="C49" s="306" t="s">
        <v>8</v>
      </c>
      <c r="D49" s="306" t="s">
        <v>29</v>
      </c>
      <c r="E49" s="138"/>
      <c r="F49" s="138"/>
      <c r="G49" s="139">
        <f>G50+G57</f>
        <v>234750</v>
      </c>
      <c r="H49" s="139">
        <f>H50+H57</f>
        <v>106247.44</v>
      </c>
      <c r="I49" s="137">
        <f t="shared" si="1"/>
        <v>45.259825346112883</v>
      </c>
    </row>
    <row r="50" spans="1:12" ht="49.5">
      <c r="A50" s="307" t="s">
        <v>11</v>
      </c>
      <c r="B50" s="140" t="s">
        <v>0</v>
      </c>
      <c r="C50" s="140" t="s">
        <v>8</v>
      </c>
      <c r="D50" s="142" t="s">
        <v>29</v>
      </c>
      <c r="E50" s="142" t="s">
        <v>267</v>
      </c>
      <c r="F50" s="142"/>
      <c r="G50" s="143">
        <f>G51</f>
        <v>220250</v>
      </c>
      <c r="H50" s="143">
        <f>H51</f>
        <v>106247.44</v>
      </c>
      <c r="I50" s="149">
        <f t="shared" si="1"/>
        <v>48.239473325766177</v>
      </c>
    </row>
    <row r="51" spans="1:12" ht="16.5">
      <c r="A51" s="307" t="s">
        <v>28</v>
      </c>
      <c r="B51" s="140" t="s">
        <v>0</v>
      </c>
      <c r="C51" s="142" t="s">
        <v>8</v>
      </c>
      <c r="D51" s="142" t="s">
        <v>29</v>
      </c>
      <c r="E51" s="142" t="s">
        <v>265</v>
      </c>
      <c r="F51" s="142"/>
      <c r="G51" s="143">
        <f>G52+G55</f>
        <v>220250</v>
      </c>
      <c r="H51" s="143">
        <f>H52+H55</f>
        <v>106247.44</v>
      </c>
      <c r="I51" s="149">
        <f t="shared" si="1"/>
        <v>48.239473325766177</v>
      </c>
    </row>
    <row r="52" spans="1:12" ht="16.5">
      <c r="A52" s="307" t="s">
        <v>30</v>
      </c>
      <c r="B52" s="140" t="s">
        <v>0</v>
      </c>
      <c r="C52" s="142" t="s">
        <v>8</v>
      </c>
      <c r="D52" s="142" t="s">
        <v>29</v>
      </c>
      <c r="E52" s="142" t="s">
        <v>268</v>
      </c>
      <c r="F52" s="142"/>
      <c r="G52" s="143">
        <f>+G54+G53</f>
        <v>209750</v>
      </c>
      <c r="H52" s="143">
        <f>+H54+H53</f>
        <v>106247.44</v>
      </c>
      <c r="I52" s="149">
        <f t="shared" si="1"/>
        <v>50.654321811680568</v>
      </c>
    </row>
    <row r="53" spans="1:12" ht="16.5">
      <c r="A53" s="303" t="s">
        <v>614</v>
      </c>
      <c r="B53" s="140" t="s">
        <v>0</v>
      </c>
      <c r="C53" s="142" t="s">
        <v>8</v>
      </c>
      <c r="D53" s="142" t="s">
        <v>29</v>
      </c>
      <c r="E53" s="142" t="s">
        <v>268</v>
      </c>
      <c r="F53" s="142" t="s">
        <v>615</v>
      </c>
      <c r="G53" s="143">
        <v>6000</v>
      </c>
      <c r="H53" s="143">
        <v>2000</v>
      </c>
      <c r="I53" s="149">
        <f t="shared" si="1"/>
        <v>33.333333333333329</v>
      </c>
    </row>
    <row r="54" spans="1:12" ht="16.5">
      <c r="A54" s="308" t="s">
        <v>26</v>
      </c>
      <c r="B54" s="140" t="s">
        <v>0</v>
      </c>
      <c r="C54" s="142" t="s">
        <v>8</v>
      </c>
      <c r="D54" s="142" t="s">
        <v>29</v>
      </c>
      <c r="E54" s="142" t="s">
        <v>268</v>
      </c>
      <c r="F54" s="142" t="s">
        <v>27</v>
      </c>
      <c r="G54" s="143">
        <v>203750</v>
      </c>
      <c r="H54" s="143">
        <v>104247.44</v>
      </c>
      <c r="I54" s="149">
        <f t="shared" si="1"/>
        <v>51.164387730061357</v>
      </c>
      <c r="L54" s="98"/>
    </row>
    <row r="55" spans="1:12" ht="16.5">
      <c r="A55" s="308" t="s">
        <v>687</v>
      </c>
      <c r="B55" s="140" t="s">
        <v>0</v>
      </c>
      <c r="C55" s="142" t="s">
        <v>8</v>
      </c>
      <c r="D55" s="142" t="s">
        <v>29</v>
      </c>
      <c r="E55" s="142" t="s">
        <v>688</v>
      </c>
      <c r="F55" s="142"/>
      <c r="G55" s="143">
        <f>G56</f>
        <v>10500</v>
      </c>
      <c r="H55" s="143">
        <f>H56</f>
        <v>0</v>
      </c>
      <c r="I55" s="149">
        <f t="shared" si="1"/>
        <v>0</v>
      </c>
      <c r="L55" s="98"/>
    </row>
    <row r="56" spans="1:12" ht="33">
      <c r="A56" s="308" t="s">
        <v>24</v>
      </c>
      <c r="B56" s="140" t="s">
        <v>0</v>
      </c>
      <c r="C56" s="142" t="s">
        <v>8</v>
      </c>
      <c r="D56" s="142" t="s">
        <v>29</v>
      </c>
      <c r="E56" s="142" t="s">
        <v>688</v>
      </c>
      <c r="F56" s="142" t="s">
        <v>25</v>
      </c>
      <c r="G56" s="143">
        <v>10500</v>
      </c>
      <c r="H56" s="143">
        <v>0</v>
      </c>
      <c r="I56" s="149">
        <f t="shared" si="1"/>
        <v>0</v>
      </c>
      <c r="L56" s="98"/>
    </row>
    <row r="57" spans="1:12" ht="33">
      <c r="A57" s="312" t="s">
        <v>606</v>
      </c>
      <c r="B57" s="140" t="s">
        <v>0</v>
      </c>
      <c r="C57" s="142" t="s">
        <v>8</v>
      </c>
      <c r="D57" s="142" t="s">
        <v>29</v>
      </c>
      <c r="E57" s="142" t="s">
        <v>301</v>
      </c>
      <c r="F57" s="142"/>
      <c r="G57" s="143">
        <f t="shared" ref="G57:H59" si="5">G58</f>
        <v>14500</v>
      </c>
      <c r="H57" s="143">
        <f t="shared" si="5"/>
        <v>0</v>
      </c>
      <c r="I57" s="149">
        <f t="shared" si="1"/>
        <v>0</v>
      </c>
      <c r="L57" s="98"/>
    </row>
    <row r="58" spans="1:12" ht="16.5">
      <c r="A58" s="313" t="s">
        <v>519</v>
      </c>
      <c r="B58" s="140" t="s">
        <v>0</v>
      </c>
      <c r="C58" s="142" t="s">
        <v>8</v>
      </c>
      <c r="D58" s="142" t="s">
        <v>29</v>
      </c>
      <c r="E58" s="142" t="s">
        <v>298</v>
      </c>
      <c r="F58" s="142"/>
      <c r="G58" s="143">
        <f t="shared" si="5"/>
        <v>14500</v>
      </c>
      <c r="H58" s="143">
        <f t="shared" si="5"/>
        <v>0</v>
      </c>
      <c r="I58" s="149">
        <f t="shared" si="1"/>
        <v>0</v>
      </c>
      <c r="L58" s="98"/>
    </row>
    <row r="59" spans="1:12" ht="16.5">
      <c r="A59" s="313" t="s">
        <v>520</v>
      </c>
      <c r="B59" s="140" t="s">
        <v>0</v>
      </c>
      <c r="C59" s="142" t="s">
        <v>8</v>
      </c>
      <c r="D59" s="142" t="s">
        <v>29</v>
      </c>
      <c r="E59" s="142" t="s">
        <v>642</v>
      </c>
      <c r="F59" s="142"/>
      <c r="G59" s="143">
        <f t="shared" si="5"/>
        <v>14500</v>
      </c>
      <c r="H59" s="143">
        <f t="shared" si="5"/>
        <v>0</v>
      </c>
      <c r="I59" s="137">
        <f t="shared" si="1"/>
        <v>0</v>
      </c>
    </row>
    <row r="60" spans="1:12" ht="33">
      <c r="A60" s="308" t="s">
        <v>24</v>
      </c>
      <c r="B60" s="140" t="s">
        <v>0</v>
      </c>
      <c r="C60" s="142" t="s">
        <v>8</v>
      </c>
      <c r="D60" s="142" t="s">
        <v>29</v>
      </c>
      <c r="E60" s="142" t="s">
        <v>642</v>
      </c>
      <c r="F60" s="142" t="s">
        <v>25</v>
      </c>
      <c r="G60" s="143">
        <v>14500</v>
      </c>
      <c r="H60" s="143">
        <v>0</v>
      </c>
      <c r="I60" s="149">
        <f t="shared" si="1"/>
        <v>0</v>
      </c>
    </row>
    <row r="61" spans="1:12" ht="16.5">
      <c r="A61" s="314" t="s">
        <v>31</v>
      </c>
      <c r="B61" s="138" t="s">
        <v>0</v>
      </c>
      <c r="C61" s="138" t="s">
        <v>10</v>
      </c>
      <c r="D61" s="138"/>
      <c r="E61" s="138"/>
      <c r="F61" s="138"/>
      <c r="G61" s="315">
        <f>G62</f>
        <v>226850</v>
      </c>
      <c r="H61" s="315">
        <f>H62</f>
        <v>165736.07</v>
      </c>
      <c r="I61" s="149">
        <f t="shared" si="1"/>
        <v>73.059761957240468</v>
      </c>
    </row>
    <row r="62" spans="1:12" ht="16.5">
      <c r="A62" s="314" t="s">
        <v>32</v>
      </c>
      <c r="B62" s="142" t="s">
        <v>0</v>
      </c>
      <c r="C62" s="138" t="s">
        <v>10</v>
      </c>
      <c r="D62" s="138" t="s">
        <v>17</v>
      </c>
      <c r="E62" s="138"/>
      <c r="F62" s="138"/>
      <c r="G62" s="146">
        <f>G63</f>
        <v>226850</v>
      </c>
      <c r="H62" s="146">
        <f>H63</f>
        <v>165736.07</v>
      </c>
      <c r="I62" s="149">
        <f t="shared" si="1"/>
        <v>73.059761957240468</v>
      </c>
    </row>
    <row r="63" spans="1:12" ht="49.5">
      <c r="A63" s="311" t="s">
        <v>11</v>
      </c>
      <c r="B63" s="142" t="s">
        <v>0</v>
      </c>
      <c r="C63" s="142" t="s">
        <v>10</v>
      </c>
      <c r="D63" s="142" t="s">
        <v>17</v>
      </c>
      <c r="E63" s="142" t="s">
        <v>257</v>
      </c>
      <c r="F63" s="142"/>
      <c r="G63" s="143">
        <f>G65</f>
        <v>226850</v>
      </c>
      <c r="H63" s="143">
        <f>H65</f>
        <v>165736.07</v>
      </c>
      <c r="I63" s="149">
        <f t="shared" si="1"/>
        <v>73.059761957240468</v>
      </c>
    </row>
    <row r="64" spans="1:12" ht="36.75" customHeight="1">
      <c r="A64" s="311" t="s">
        <v>22</v>
      </c>
      <c r="B64" s="142" t="s">
        <v>0</v>
      </c>
      <c r="C64" s="142" t="s">
        <v>10</v>
      </c>
      <c r="D64" s="142" t="s">
        <v>17</v>
      </c>
      <c r="E64" s="142" t="s">
        <v>262</v>
      </c>
      <c r="F64" s="142"/>
      <c r="G64" s="143">
        <f>G65</f>
        <v>226850</v>
      </c>
      <c r="H64" s="143">
        <f>H65</f>
        <v>165736.07</v>
      </c>
      <c r="I64" s="149">
        <f t="shared" si="1"/>
        <v>73.059761957240468</v>
      </c>
    </row>
    <row r="65" spans="1:9" ht="33">
      <c r="A65" s="311" t="s">
        <v>33</v>
      </c>
      <c r="B65" s="142" t="s">
        <v>0</v>
      </c>
      <c r="C65" s="142" t="s">
        <v>10</v>
      </c>
      <c r="D65" s="142" t="s">
        <v>17</v>
      </c>
      <c r="E65" s="142" t="s">
        <v>269</v>
      </c>
      <c r="F65" s="138"/>
      <c r="G65" s="146">
        <f>G66+G67</f>
        <v>226850</v>
      </c>
      <c r="H65" s="146">
        <f>H66+H67</f>
        <v>165736.07</v>
      </c>
      <c r="I65" s="149">
        <v>0</v>
      </c>
    </row>
    <row r="66" spans="1:9" ht="23.45" customHeight="1">
      <c r="A66" s="307" t="s">
        <v>14</v>
      </c>
      <c r="B66" s="142" t="s">
        <v>0</v>
      </c>
      <c r="C66" s="142" t="s">
        <v>10</v>
      </c>
      <c r="D66" s="142" t="s">
        <v>17</v>
      </c>
      <c r="E66" s="142" t="s">
        <v>269</v>
      </c>
      <c r="F66" s="142" t="s">
        <v>15</v>
      </c>
      <c r="G66" s="143">
        <v>226850</v>
      </c>
      <c r="H66" s="143">
        <v>165736.07</v>
      </c>
      <c r="I66" s="137">
        <f t="shared" si="1"/>
        <v>73.059761957240468</v>
      </c>
    </row>
    <row r="67" spans="1:9" ht="31.9" customHeight="1">
      <c r="A67" s="308" t="s">
        <v>24</v>
      </c>
      <c r="B67" s="142" t="s">
        <v>0</v>
      </c>
      <c r="C67" s="142" t="s">
        <v>10</v>
      </c>
      <c r="D67" s="142" t="s">
        <v>17</v>
      </c>
      <c r="E67" s="142" t="s">
        <v>269</v>
      </c>
      <c r="F67" s="142" t="s">
        <v>25</v>
      </c>
      <c r="G67" s="143">
        <v>0</v>
      </c>
      <c r="H67" s="143">
        <v>0</v>
      </c>
      <c r="I67" s="137">
        <v>0</v>
      </c>
    </row>
    <row r="68" spans="1:9" ht="51" customHeight="1">
      <c r="A68" s="304" t="s">
        <v>34</v>
      </c>
      <c r="B68" s="135" t="s">
        <v>0</v>
      </c>
      <c r="C68" s="136" t="s">
        <v>17</v>
      </c>
      <c r="D68" s="136"/>
      <c r="E68" s="136"/>
      <c r="F68" s="136"/>
      <c r="G68" s="137">
        <f>G69+G79</f>
        <v>142000</v>
      </c>
      <c r="H68" s="137">
        <f>H69+H79</f>
        <v>56664.800000000003</v>
      </c>
      <c r="I68" s="149">
        <f t="shared" si="1"/>
        <v>39.904788732394373</v>
      </c>
    </row>
    <row r="69" spans="1:9" ht="23.25" customHeight="1">
      <c r="A69" s="305" t="s">
        <v>35</v>
      </c>
      <c r="B69" s="306" t="s">
        <v>0</v>
      </c>
      <c r="C69" s="306" t="s">
        <v>17</v>
      </c>
      <c r="D69" s="306" t="s">
        <v>10</v>
      </c>
      <c r="E69" s="138"/>
      <c r="F69" s="138"/>
      <c r="G69" s="139">
        <f>G70+G75</f>
        <v>11000</v>
      </c>
      <c r="H69" s="139">
        <f>H70+H75</f>
        <v>6000</v>
      </c>
      <c r="I69" s="149">
        <f t="shared" si="1"/>
        <v>54.54545454545454</v>
      </c>
    </row>
    <row r="70" spans="1:9" ht="49.5">
      <c r="A70" s="307" t="s">
        <v>647</v>
      </c>
      <c r="B70" s="140" t="s">
        <v>0</v>
      </c>
      <c r="C70" s="140" t="s">
        <v>17</v>
      </c>
      <c r="D70" s="142" t="s">
        <v>10</v>
      </c>
      <c r="E70" s="142" t="s">
        <v>286</v>
      </c>
      <c r="F70" s="142"/>
      <c r="G70" s="143">
        <f>G71</f>
        <v>9000</v>
      </c>
      <c r="H70" s="143">
        <f>H71</f>
        <v>6000</v>
      </c>
      <c r="I70" s="149">
        <f t="shared" si="1"/>
        <v>66.666666666666657</v>
      </c>
    </row>
    <row r="71" spans="1:9" ht="16.5">
      <c r="A71" s="307" t="s">
        <v>272</v>
      </c>
      <c r="B71" s="140" t="s">
        <v>0</v>
      </c>
      <c r="C71" s="140" t="s">
        <v>17</v>
      </c>
      <c r="D71" s="140" t="s">
        <v>10</v>
      </c>
      <c r="E71" s="142" t="s">
        <v>580</v>
      </c>
      <c r="F71" s="142"/>
      <c r="G71" s="143">
        <f>G72</f>
        <v>9000</v>
      </c>
      <c r="H71" s="143">
        <f>H72</f>
        <v>6000</v>
      </c>
      <c r="I71" s="149">
        <f t="shared" si="1"/>
        <v>66.666666666666657</v>
      </c>
    </row>
    <row r="72" spans="1:9" ht="33">
      <c r="A72" s="316" t="s">
        <v>36</v>
      </c>
      <c r="B72" s="140" t="s">
        <v>0</v>
      </c>
      <c r="C72" s="140" t="s">
        <v>17</v>
      </c>
      <c r="D72" s="140" t="s">
        <v>10</v>
      </c>
      <c r="E72" s="142" t="s">
        <v>616</v>
      </c>
      <c r="F72" s="142"/>
      <c r="G72" s="143">
        <f>G74+G73</f>
        <v>9000</v>
      </c>
      <c r="H72" s="143">
        <f>H74+H73</f>
        <v>6000</v>
      </c>
      <c r="I72" s="149">
        <f t="shared" si="1"/>
        <v>66.666666666666657</v>
      </c>
    </row>
    <row r="73" spans="1:9" ht="33.75" customHeight="1">
      <c r="A73" s="307" t="s">
        <v>14</v>
      </c>
      <c r="B73" s="140" t="s">
        <v>0</v>
      </c>
      <c r="C73" s="140" t="s">
        <v>17</v>
      </c>
      <c r="D73" s="140" t="s">
        <v>10</v>
      </c>
      <c r="E73" s="142" t="s">
        <v>616</v>
      </c>
      <c r="F73" s="142" t="s">
        <v>15</v>
      </c>
      <c r="G73" s="143">
        <v>6000</v>
      </c>
      <c r="H73" s="143">
        <v>6000</v>
      </c>
      <c r="I73" s="149">
        <f t="shared" si="1"/>
        <v>100</v>
      </c>
    </row>
    <row r="74" spans="1:9" ht="19.5" customHeight="1">
      <c r="A74" s="308" t="s">
        <v>24</v>
      </c>
      <c r="B74" s="140" t="s">
        <v>0</v>
      </c>
      <c r="C74" s="140" t="s">
        <v>17</v>
      </c>
      <c r="D74" s="140" t="s">
        <v>10</v>
      </c>
      <c r="E74" s="142" t="s">
        <v>616</v>
      </c>
      <c r="F74" s="142" t="s">
        <v>25</v>
      </c>
      <c r="G74" s="143">
        <v>3000</v>
      </c>
      <c r="H74" s="143">
        <v>0</v>
      </c>
      <c r="I74" s="149">
        <f t="shared" si="1"/>
        <v>0</v>
      </c>
    </row>
    <row r="75" spans="1:9" ht="49.5">
      <c r="A75" s="312" t="s">
        <v>651</v>
      </c>
      <c r="B75" s="140" t="s">
        <v>0</v>
      </c>
      <c r="C75" s="140" t="s">
        <v>17</v>
      </c>
      <c r="D75" s="140" t="s">
        <v>10</v>
      </c>
      <c r="E75" s="142" t="s">
        <v>287</v>
      </c>
      <c r="F75" s="142"/>
      <c r="G75" s="143">
        <f>G77</f>
        <v>2000</v>
      </c>
      <c r="H75" s="143">
        <f>H77</f>
        <v>0</v>
      </c>
      <c r="I75" s="149">
        <f t="shared" si="1"/>
        <v>0</v>
      </c>
    </row>
    <row r="76" spans="1:9" ht="16.5">
      <c r="A76" s="312" t="s">
        <v>273</v>
      </c>
      <c r="B76" s="140" t="s">
        <v>0</v>
      </c>
      <c r="C76" s="140" t="s">
        <v>17</v>
      </c>
      <c r="D76" s="140" t="s">
        <v>10</v>
      </c>
      <c r="E76" s="142" t="s">
        <v>289</v>
      </c>
      <c r="F76" s="142"/>
      <c r="G76" s="143">
        <f>G77</f>
        <v>2000</v>
      </c>
      <c r="H76" s="143">
        <f>H77</f>
        <v>0</v>
      </c>
      <c r="I76" s="149">
        <f t="shared" si="1"/>
        <v>0</v>
      </c>
    </row>
    <row r="77" spans="1:9" ht="33">
      <c r="A77" s="316" t="s">
        <v>36</v>
      </c>
      <c r="B77" s="140" t="s">
        <v>0</v>
      </c>
      <c r="C77" s="140" t="s">
        <v>17</v>
      </c>
      <c r="D77" s="140" t="s">
        <v>10</v>
      </c>
      <c r="E77" s="145" t="s">
        <v>617</v>
      </c>
      <c r="F77" s="142"/>
      <c r="G77" s="143">
        <f>G78</f>
        <v>2000</v>
      </c>
      <c r="H77" s="143">
        <f>H78</f>
        <v>0</v>
      </c>
      <c r="I77" s="137">
        <f t="shared" si="1"/>
        <v>0</v>
      </c>
    </row>
    <row r="78" spans="1:9" ht="33">
      <c r="A78" s="308" t="s">
        <v>24</v>
      </c>
      <c r="B78" s="140" t="s">
        <v>0</v>
      </c>
      <c r="C78" s="140" t="s">
        <v>17</v>
      </c>
      <c r="D78" s="140" t="s">
        <v>10</v>
      </c>
      <c r="E78" s="145" t="s">
        <v>617</v>
      </c>
      <c r="F78" s="142" t="s">
        <v>25</v>
      </c>
      <c r="G78" s="143">
        <v>2000</v>
      </c>
      <c r="H78" s="143">
        <v>0</v>
      </c>
      <c r="I78" s="149">
        <f t="shared" si="1"/>
        <v>0</v>
      </c>
    </row>
    <row r="79" spans="1:9" ht="21.75" customHeight="1">
      <c r="A79" s="317" t="s">
        <v>42</v>
      </c>
      <c r="B79" s="306" t="s">
        <v>0</v>
      </c>
      <c r="C79" s="138" t="s">
        <v>17</v>
      </c>
      <c r="D79" s="138" t="s">
        <v>43</v>
      </c>
      <c r="E79" s="138"/>
      <c r="F79" s="138"/>
      <c r="G79" s="139">
        <f t="shared" ref="G79:H82" si="6">G80</f>
        <v>131000</v>
      </c>
      <c r="H79" s="139">
        <f t="shared" si="6"/>
        <v>50664.800000000003</v>
      </c>
      <c r="I79" s="149">
        <f t="shared" si="1"/>
        <v>38.675419847328243</v>
      </c>
    </row>
    <row r="80" spans="1:9" ht="49.5">
      <c r="A80" s="307" t="s">
        <v>650</v>
      </c>
      <c r="B80" s="140" t="s">
        <v>0</v>
      </c>
      <c r="C80" s="142" t="s">
        <v>17</v>
      </c>
      <c r="D80" s="142" t="s">
        <v>43</v>
      </c>
      <c r="E80" s="142" t="s">
        <v>274</v>
      </c>
      <c r="F80" s="142"/>
      <c r="G80" s="143">
        <f t="shared" si="6"/>
        <v>131000</v>
      </c>
      <c r="H80" s="143">
        <f t="shared" si="6"/>
        <v>50664.800000000003</v>
      </c>
      <c r="I80" s="149">
        <f t="shared" si="1"/>
        <v>38.675419847328243</v>
      </c>
    </row>
    <row r="81" spans="1:9" ht="33">
      <c r="A81" s="307" t="s">
        <v>277</v>
      </c>
      <c r="B81" s="140" t="s">
        <v>0</v>
      </c>
      <c r="C81" s="142" t="s">
        <v>17</v>
      </c>
      <c r="D81" s="142" t="s">
        <v>43</v>
      </c>
      <c r="E81" s="142" t="s">
        <v>275</v>
      </c>
      <c r="F81" s="142"/>
      <c r="G81" s="143">
        <f t="shared" si="6"/>
        <v>131000</v>
      </c>
      <c r="H81" s="143">
        <f t="shared" si="6"/>
        <v>50664.800000000003</v>
      </c>
      <c r="I81" s="149">
        <f t="shared" si="1"/>
        <v>38.675419847328243</v>
      </c>
    </row>
    <row r="82" spans="1:9" ht="33">
      <c r="A82" s="318" t="s">
        <v>449</v>
      </c>
      <c r="B82" s="140" t="s">
        <v>0</v>
      </c>
      <c r="C82" s="142" t="s">
        <v>17</v>
      </c>
      <c r="D82" s="142" t="s">
        <v>43</v>
      </c>
      <c r="E82" s="142" t="s">
        <v>276</v>
      </c>
      <c r="F82" s="142"/>
      <c r="G82" s="143">
        <f t="shared" si="6"/>
        <v>131000</v>
      </c>
      <c r="H82" s="143">
        <f t="shared" si="6"/>
        <v>50664.800000000003</v>
      </c>
      <c r="I82" s="137">
        <f t="shared" si="1"/>
        <v>38.675419847328243</v>
      </c>
    </row>
    <row r="83" spans="1:9" ht="33">
      <c r="A83" s="319" t="s">
        <v>24</v>
      </c>
      <c r="B83" s="140" t="s">
        <v>0</v>
      </c>
      <c r="C83" s="142" t="s">
        <v>17</v>
      </c>
      <c r="D83" s="142" t="s">
        <v>43</v>
      </c>
      <c r="E83" s="142" t="s">
        <v>276</v>
      </c>
      <c r="F83" s="142" t="s">
        <v>25</v>
      </c>
      <c r="G83" s="143">
        <v>131000</v>
      </c>
      <c r="H83" s="143">
        <v>50664.800000000003</v>
      </c>
      <c r="I83" s="137">
        <f t="shared" si="1"/>
        <v>38.675419847328243</v>
      </c>
    </row>
    <row r="84" spans="1:9" ht="16.5">
      <c r="A84" s="304" t="s">
        <v>44</v>
      </c>
      <c r="B84" s="135" t="s">
        <v>0</v>
      </c>
      <c r="C84" s="136" t="s">
        <v>21</v>
      </c>
      <c r="D84" s="138"/>
      <c r="E84" s="138"/>
      <c r="F84" s="138"/>
      <c r="G84" s="139">
        <f>+G90+G85</f>
        <v>553400</v>
      </c>
      <c r="H84" s="139">
        <f>+H90+H85</f>
        <v>377421.07</v>
      </c>
      <c r="I84" s="149">
        <f t="shared" si="1"/>
        <v>68.200410191543199</v>
      </c>
    </row>
    <row r="85" spans="1:9" ht="16.5">
      <c r="A85" s="320" t="s">
        <v>46</v>
      </c>
      <c r="B85" s="306" t="s">
        <v>0</v>
      </c>
      <c r="C85" s="138" t="s">
        <v>21</v>
      </c>
      <c r="D85" s="138" t="s">
        <v>38</v>
      </c>
      <c r="E85" s="138"/>
      <c r="F85" s="138"/>
      <c r="G85" s="139">
        <f t="shared" ref="G85:H88" si="7">G86</f>
        <v>543400</v>
      </c>
      <c r="H85" s="139">
        <f t="shared" si="7"/>
        <v>377421.07</v>
      </c>
      <c r="I85" s="149">
        <f t="shared" si="1"/>
        <v>69.455478468899528</v>
      </c>
    </row>
    <row r="86" spans="1:9" ht="49.5">
      <c r="A86" s="321" t="s">
        <v>670</v>
      </c>
      <c r="B86" s="140" t="s">
        <v>0</v>
      </c>
      <c r="C86" s="142" t="s">
        <v>21</v>
      </c>
      <c r="D86" s="142" t="s">
        <v>38</v>
      </c>
      <c r="E86" s="142" t="s">
        <v>282</v>
      </c>
      <c r="F86" s="142"/>
      <c r="G86" s="143">
        <f t="shared" si="7"/>
        <v>543400</v>
      </c>
      <c r="H86" s="143">
        <f t="shared" si="7"/>
        <v>377421.07</v>
      </c>
      <c r="I86" s="149">
        <f t="shared" si="1"/>
        <v>69.455478468899528</v>
      </c>
    </row>
    <row r="87" spans="1:9" ht="33">
      <c r="A87" s="322" t="s">
        <v>285</v>
      </c>
      <c r="B87" s="140" t="s">
        <v>0</v>
      </c>
      <c r="C87" s="142" t="s">
        <v>21</v>
      </c>
      <c r="D87" s="142" t="s">
        <v>38</v>
      </c>
      <c r="E87" s="142" t="s">
        <v>283</v>
      </c>
      <c r="F87" s="142"/>
      <c r="G87" s="143">
        <f t="shared" si="7"/>
        <v>543400</v>
      </c>
      <c r="H87" s="143">
        <f t="shared" si="7"/>
        <v>377421.07</v>
      </c>
      <c r="I87" s="149">
        <f t="shared" si="1"/>
        <v>69.455478468899528</v>
      </c>
    </row>
    <row r="88" spans="1:9" ht="33">
      <c r="A88" s="319" t="s">
        <v>47</v>
      </c>
      <c r="B88" s="140" t="s">
        <v>0</v>
      </c>
      <c r="C88" s="142" t="s">
        <v>21</v>
      </c>
      <c r="D88" s="142" t="s">
        <v>38</v>
      </c>
      <c r="E88" s="142" t="s">
        <v>284</v>
      </c>
      <c r="F88" s="142"/>
      <c r="G88" s="143">
        <f t="shared" si="7"/>
        <v>543400</v>
      </c>
      <c r="H88" s="143">
        <f t="shared" si="7"/>
        <v>377421.07</v>
      </c>
      <c r="I88" s="137">
        <f t="shared" si="1"/>
        <v>69.455478468899528</v>
      </c>
    </row>
    <row r="89" spans="1:9" ht="33">
      <c r="A89" s="319" t="s">
        <v>24</v>
      </c>
      <c r="B89" s="140" t="s">
        <v>0</v>
      </c>
      <c r="C89" s="142" t="s">
        <v>21</v>
      </c>
      <c r="D89" s="142" t="s">
        <v>38</v>
      </c>
      <c r="E89" s="142" t="s">
        <v>284</v>
      </c>
      <c r="F89" s="142" t="s">
        <v>25</v>
      </c>
      <c r="G89" s="143">
        <v>543400</v>
      </c>
      <c r="H89" s="143">
        <v>377421.07</v>
      </c>
      <c r="I89" s="149">
        <f t="shared" si="1"/>
        <v>69.455478468899528</v>
      </c>
    </row>
    <row r="90" spans="1:9" ht="16.5">
      <c r="A90" s="305" t="s">
        <v>48</v>
      </c>
      <c r="B90" s="306" t="s">
        <v>0</v>
      </c>
      <c r="C90" s="138" t="s">
        <v>21</v>
      </c>
      <c r="D90" s="138" t="s">
        <v>49</v>
      </c>
      <c r="E90" s="138"/>
      <c r="F90" s="138"/>
      <c r="G90" s="315">
        <f>+G91</f>
        <v>10000</v>
      </c>
      <c r="H90" s="315">
        <f>+H91</f>
        <v>0</v>
      </c>
      <c r="I90" s="149">
        <f t="shared" si="1"/>
        <v>0</v>
      </c>
    </row>
    <row r="91" spans="1:9" ht="49.5">
      <c r="A91" s="308" t="s">
        <v>577</v>
      </c>
      <c r="B91" s="140" t="s">
        <v>0</v>
      </c>
      <c r="C91" s="140" t="s">
        <v>21</v>
      </c>
      <c r="D91" s="140" t="s">
        <v>49</v>
      </c>
      <c r="E91" s="140" t="s">
        <v>319</v>
      </c>
      <c r="F91" s="140"/>
      <c r="G91" s="323">
        <f t="shared" ref="G91:H93" si="8">G92</f>
        <v>10000</v>
      </c>
      <c r="H91" s="323">
        <f t="shared" si="8"/>
        <v>0</v>
      </c>
      <c r="I91" s="149">
        <f t="shared" ref="I91:I158" si="9">H91/G91*100</f>
        <v>0</v>
      </c>
    </row>
    <row r="92" spans="1:9" ht="33" customHeight="1">
      <c r="A92" s="308" t="s">
        <v>578</v>
      </c>
      <c r="B92" s="140" t="s">
        <v>0</v>
      </c>
      <c r="C92" s="140" t="s">
        <v>21</v>
      </c>
      <c r="D92" s="140" t="s">
        <v>49</v>
      </c>
      <c r="E92" s="140" t="s">
        <v>318</v>
      </c>
      <c r="F92" s="140"/>
      <c r="G92" s="323">
        <f t="shared" si="8"/>
        <v>10000</v>
      </c>
      <c r="H92" s="323">
        <f t="shared" si="8"/>
        <v>0</v>
      </c>
      <c r="I92" s="149">
        <f t="shared" si="9"/>
        <v>0</v>
      </c>
    </row>
    <row r="93" spans="1:9" ht="16.5">
      <c r="A93" s="308" t="s">
        <v>579</v>
      </c>
      <c r="B93" s="140" t="s">
        <v>0</v>
      </c>
      <c r="C93" s="140" t="s">
        <v>21</v>
      </c>
      <c r="D93" s="140" t="s">
        <v>49</v>
      </c>
      <c r="E93" s="140" t="s">
        <v>607</v>
      </c>
      <c r="F93" s="140"/>
      <c r="G93" s="323">
        <f t="shared" si="8"/>
        <v>10000</v>
      </c>
      <c r="H93" s="323">
        <f t="shared" si="8"/>
        <v>0</v>
      </c>
      <c r="I93" s="137">
        <f t="shared" si="9"/>
        <v>0</v>
      </c>
    </row>
    <row r="94" spans="1:9" ht="33">
      <c r="A94" s="308" t="s">
        <v>24</v>
      </c>
      <c r="B94" s="140" t="s">
        <v>0</v>
      </c>
      <c r="C94" s="140" t="s">
        <v>21</v>
      </c>
      <c r="D94" s="140" t="s">
        <v>49</v>
      </c>
      <c r="E94" s="140" t="s">
        <v>607</v>
      </c>
      <c r="F94" s="140" t="s">
        <v>25</v>
      </c>
      <c r="G94" s="323">
        <v>10000</v>
      </c>
      <c r="H94" s="323">
        <v>0</v>
      </c>
      <c r="I94" s="137">
        <f t="shared" si="9"/>
        <v>0</v>
      </c>
    </row>
    <row r="95" spans="1:9" ht="16.5">
      <c r="A95" s="324" t="s">
        <v>50</v>
      </c>
      <c r="B95" s="135" t="s">
        <v>0</v>
      </c>
      <c r="C95" s="136" t="s">
        <v>51</v>
      </c>
      <c r="D95" s="136"/>
      <c r="E95" s="136"/>
      <c r="F95" s="136"/>
      <c r="G95" s="137">
        <f>G96+G101+G106+G125</f>
        <v>1522801</v>
      </c>
      <c r="H95" s="137">
        <f>H96+H101+H106+H125</f>
        <v>688365.7</v>
      </c>
      <c r="I95" s="149">
        <f t="shared" si="9"/>
        <v>45.203916992436959</v>
      </c>
    </row>
    <row r="96" spans="1:9" ht="16.5">
      <c r="A96" s="324" t="s">
        <v>52</v>
      </c>
      <c r="B96" s="325" t="s">
        <v>0</v>
      </c>
      <c r="C96" s="325" t="s">
        <v>51</v>
      </c>
      <c r="D96" s="147" t="s">
        <v>8</v>
      </c>
      <c r="E96" s="147"/>
      <c r="F96" s="147"/>
      <c r="G96" s="326">
        <f>G97</f>
        <v>7622</v>
      </c>
      <c r="H96" s="326">
        <f>H97</f>
        <v>0</v>
      </c>
      <c r="I96" s="149">
        <f t="shared" si="9"/>
        <v>0</v>
      </c>
    </row>
    <row r="97" spans="1:11" ht="66">
      <c r="A97" s="312" t="s">
        <v>677</v>
      </c>
      <c r="B97" s="141" t="s">
        <v>0</v>
      </c>
      <c r="C97" s="141" t="s">
        <v>51</v>
      </c>
      <c r="D97" s="141" t="s">
        <v>8</v>
      </c>
      <c r="E97" s="148" t="s">
        <v>270</v>
      </c>
      <c r="F97" s="148"/>
      <c r="G97" s="149">
        <f>G100</f>
        <v>7622</v>
      </c>
      <c r="H97" s="149">
        <f>H100</f>
        <v>0</v>
      </c>
      <c r="I97" s="149">
        <f t="shared" si="9"/>
        <v>0</v>
      </c>
    </row>
    <row r="98" spans="1:11" ht="33">
      <c r="A98" s="327" t="s">
        <v>288</v>
      </c>
      <c r="B98" s="141" t="s">
        <v>0</v>
      </c>
      <c r="C98" s="141" t="s">
        <v>51</v>
      </c>
      <c r="D98" s="141" t="s">
        <v>8</v>
      </c>
      <c r="E98" s="148" t="s">
        <v>271</v>
      </c>
      <c r="F98" s="147"/>
      <c r="G98" s="149">
        <f>G99</f>
        <v>7622</v>
      </c>
      <c r="H98" s="149">
        <f>H99</f>
        <v>0</v>
      </c>
      <c r="I98" s="149">
        <f t="shared" si="9"/>
        <v>0</v>
      </c>
    </row>
    <row r="99" spans="1:11" ht="33">
      <c r="A99" s="312" t="s">
        <v>290</v>
      </c>
      <c r="B99" s="141" t="s">
        <v>0</v>
      </c>
      <c r="C99" s="141" t="s">
        <v>51</v>
      </c>
      <c r="D99" s="141" t="s">
        <v>8</v>
      </c>
      <c r="E99" s="148" t="s">
        <v>618</v>
      </c>
      <c r="F99" s="147"/>
      <c r="G99" s="149">
        <f>G100</f>
        <v>7622</v>
      </c>
      <c r="H99" s="149">
        <f>H100</f>
        <v>0</v>
      </c>
      <c r="I99" s="137">
        <f t="shared" si="9"/>
        <v>0</v>
      </c>
    </row>
    <row r="100" spans="1:11" ht="33">
      <c r="A100" s="316" t="s">
        <v>24</v>
      </c>
      <c r="B100" s="141" t="s">
        <v>0</v>
      </c>
      <c r="C100" s="141" t="s">
        <v>51</v>
      </c>
      <c r="D100" s="141" t="s">
        <v>8</v>
      </c>
      <c r="E100" s="148" t="s">
        <v>618</v>
      </c>
      <c r="F100" s="148" t="s">
        <v>25</v>
      </c>
      <c r="G100" s="150">
        <v>7622</v>
      </c>
      <c r="H100" s="150">
        <v>0</v>
      </c>
      <c r="I100" s="149">
        <f t="shared" si="9"/>
        <v>0</v>
      </c>
    </row>
    <row r="101" spans="1:11" ht="16.5">
      <c r="A101" s="320" t="s">
        <v>53</v>
      </c>
      <c r="B101" s="135" t="s">
        <v>0</v>
      </c>
      <c r="C101" s="325" t="s">
        <v>51</v>
      </c>
      <c r="D101" s="147" t="s">
        <v>10</v>
      </c>
      <c r="E101" s="147"/>
      <c r="F101" s="136"/>
      <c r="G101" s="151">
        <f>G102</f>
        <v>1000</v>
      </c>
      <c r="H101" s="151">
        <f>H102</f>
        <v>0</v>
      </c>
      <c r="I101" s="149">
        <f t="shared" si="9"/>
        <v>0</v>
      </c>
      <c r="J101" s="99"/>
      <c r="K101" s="100"/>
    </row>
    <row r="102" spans="1:11" ht="33" customHeight="1">
      <c r="A102" s="328" t="s">
        <v>608</v>
      </c>
      <c r="B102" s="142" t="s">
        <v>0</v>
      </c>
      <c r="C102" s="142" t="s">
        <v>51</v>
      </c>
      <c r="D102" s="142" t="s">
        <v>10</v>
      </c>
      <c r="E102" s="142" t="s">
        <v>317</v>
      </c>
      <c r="F102" s="142"/>
      <c r="G102" s="143">
        <f>+G103</f>
        <v>1000</v>
      </c>
      <c r="H102" s="143">
        <f>+H103</f>
        <v>0</v>
      </c>
      <c r="I102" s="149">
        <f t="shared" si="9"/>
        <v>0</v>
      </c>
      <c r="J102" s="99"/>
      <c r="K102" s="100"/>
    </row>
    <row r="103" spans="1:11" ht="16.5">
      <c r="A103" s="329" t="s">
        <v>293</v>
      </c>
      <c r="B103" s="330" t="s">
        <v>0</v>
      </c>
      <c r="C103" s="330" t="s">
        <v>51</v>
      </c>
      <c r="D103" s="330" t="s">
        <v>10</v>
      </c>
      <c r="E103" s="140" t="s">
        <v>605</v>
      </c>
      <c r="F103" s="140"/>
      <c r="G103" s="323">
        <f>G104</f>
        <v>1000</v>
      </c>
      <c r="H103" s="323">
        <f>H104</f>
        <v>0</v>
      </c>
      <c r="I103" s="149">
        <f t="shared" si="9"/>
        <v>0</v>
      </c>
      <c r="J103" s="99"/>
      <c r="K103" s="100"/>
    </row>
    <row r="104" spans="1:11" ht="33">
      <c r="A104" s="329" t="s">
        <v>294</v>
      </c>
      <c r="B104" s="330" t="s">
        <v>0</v>
      </c>
      <c r="C104" s="330" t="s">
        <v>51</v>
      </c>
      <c r="D104" s="330" t="s">
        <v>10</v>
      </c>
      <c r="E104" s="140" t="s">
        <v>619</v>
      </c>
      <c r="F104" s="140"/>
      <c r="G104" s="323">
        <f>G105</f>
        <v>1000</v>
      </c>
      <c r="H104" s="323">
        <f>H105</f>
        <v>0</v>
      </c>
      <c r="I104" s="137">
        <f t="shared" si="9"/>
        <v>0</v>
      </c>
    </row>
    <row r="105" spans="1:11" ht="16.5">
      <c r="A105" s="331" t="s">
        <v>54</v>
      </c>
      <c r="B105" s="330" t="s">
        <v>0</v>
      </c>
      <c r="C105" s="330" t="s">
        <v>51</v>
      </c>
      <c r="D105" s="330" t="s">
        <v>10</v>
      </c>
      <c r="E105" s="140" t="s">
        <v>619</v>
      </c>
      <c r="F105" s="330" t="s">
        <v>55</v>
      </c>
      <c r="G105" s="323">
        <v>1000</v>
      </c>
      <c r="H105" s="323">
        <v>0</v>
      </c>
      <c r="I105" s="149">
        <f t="shared" si="9"/>
        <v>0</v>
      </c>
    </row>
    <row r="106" spans="1:11" ht="16.5">
      <c r="A106" s="304" t="s">
        <v>56</v>
      </c>
      <c r="B106" s="306" t="s">
        <v>0</v>
      </c>
      <c r="C106" s="138" t="s">
        <v>51</v>
      </c>
      <c r="D106" s="138" t="s">
        <v>17</v>
      </c>
      <c r="E106" s="138"/>
      <c r="F106" s="138"/>
      <c r="G106" s="139">
        <f>G115+G111+G121+G107</f>
        <v>1446379</v>
      </c>
      <c r="H106" s="139">
        <f>H115+H111+H121+H107</f>
        <v>688365.7</v>
      </c>
      <c r="I106" s="149">
        <f t="shared" si="9"/>
        <v>47.592346127812966</v>
      </c>
    </row>
    <row r="107" spans="1:11" ht="33">
      <c r="A107" s="307" t="s">
        <v>652</v>
      </c>
      <c r="B107" s="140" t="s">
        <v>0</v>
      </c>
      <c r="C107" s="142" t="s">
        <v>51</v>
      </c>
      <c r="D107" s="142" t="s">
        <v>17</v>
      </c>
      <c r="E107" s="142" t="s">
        <v>278</v>
      </c>
      <c r="F107" s="142"/>
      <c r="G107" s="143">
        <f t="shared" ref="G107:H109" si="10">G108</f>
        <v>48300</v>
      </c>
      <c r="H107" s="143">
        <f t="shared" si="10"/>
        <v>22989</v>
      </c>
      <c r="I107" s="149">
        <f t="shared" si="9"/>
        <v>47.596273291925471</v>
      </c>
    </row>
    <row r="108" spans="1:11" ht="16.5">
      <c r="A108" s="307" t="s">
        <v>281</v>
      </c>
      <c r="B108" s="140" t="s">
        <v>0</v>
      </c>
      <c r="C108" s="142" t="s">
        <v>51</v>
      </c>
      <c r="D108" s="142" t="s">
        <v>17</v>
      </c>
      <c r="E108" s="142" t="s">
        <v>279</v>
      </c>
      <c r="F108" s="142"/>
      <c r="G108" s="143">
        <f t="shared" si="10"/>
        <v>48300</v>
      </c>
      <c r="H108" s="143">
        <f t="shared" si="10"/>
        <v>22989</v>
      </c>
      <c r="I108" s="149">
        <f t="shared" si="9"/>
        <v>47.596273291925471</v>
      </c>
    </row>
    <row r="109" spans="1:11" ht="16.5">
      <c r="A109" s="309" t="s">
        <v>45</v>
      </c>
      <c r="B109" s="140" t="s">
        <v>0</v>
      </c>
      <c r="C109" s="142" t="s">
        <v>51</v>
      </c>
      <c r="D109" s="142" t="s">
        <v>17</v>
      </c>
      <c r="E109" s="142" t="s">
        <v>280</v>
      </c>
      <c r="F109" s="142"/>
      <c r="G109" s="143">
        <f t="shared" si="10"/>
        <v>48300</v>
      </c>
      <c r="H109" s="143">
        <f t="shared" si="10"/>
        <v>22989</v>
      </c>
      <c r="I109" s="149">
        <f t="shared" si="9"/>
        <v>47.596273291925471</v>
      </c>
    </row>
    <row r="110" spans="1:11" ht="33">
      <c r="A110" s="319" t="s">
        <v>24</v>
      </c>
      <c r="B110" s="140" t="s">
        <v>0</v>
      </c>
      <c r="C110" s="142" t="s">
        <v>51</v>
      </c>
      <c r="D110" s="142" t="s">
        <v>17</v>
      </c>
      <c r="E110" s="142" t="s">
        <v>280</v>
      </c>
      <c r="F110" s="142" t="s">
        <v>25</v>
      </c>
      <c r="G110" s="143">
        <v>48300</v>
      </c>
      <c r="H110" s="143">
        <v>22989</v>
      </c>
      <c r="I110" s="149">
        <f t="shared" si="9"/>
        <v>47.596273291925471</v>
      </c>
    </row>
    <row r="111" spans="1:11" ht="33">
      <c r="A111" s="312" t="s">
        <v>606</v>
      </c>
      <c r="B111" s="140" t="s">
        <v>0</v>
      </c>
      <c r="C111" s="142" t="s">
        <v>51</v>
      </c>
      <c r="D111" s="142" t="s">
        <v>17</v>
      </c>
      <c r="E111" s="142" t="s">
        <v>301</v>
      </c>
      <c r="F111" s="142"/>
      <c r="G111" s="143">
        <f t="shared" ref="G111:H113" si="11">G112</f>
        <v>18000</v>
      </c>
      <c r="H111" s="143">
        <f t="shared" si="11"/>
        <v>12250</v>
      </c>
      <c r="I111" s="149">
        <f t="shared" si="9"/>
        <v>68.055555555555557</v>
      </c>
    </row>
    <row r="112" spans="1:11" ht="16.5">
      <c r="A112" s="313" t="s">
        <v>453</v>
      </c>
      <c r="B112" s="140" t="s">
        <v>0</v>
      </c>
      <c r="C112" s="142" t="s">
        <v>51</v>
      </c>
      <c r="D112" s="142" t="s">
        <v>17</v>
      </c>
      <c r="E112" s="142" t="s">
        <v>620</v>
      </c>
      <c r="F112" s="142"/>
      <c r="G112" s="143">
        <f t="shared" si="11"/>
        <v>18000</v>
      </c>
      <c r="H112" s="143">
        <f t="shared" si="11"/>
        <v>12250</v>
      </c>
      <c r="I112" s="149">
        <f t="shared" si="9"/>
        <v>68.055555555555557</v>
      </c>
    </row>
    <row r="113" spans="1:10" ht="24" customHeight="1">
      <c r="A113" s="319" t="s">
        <v>45</v>
      </c>
      <c r="B113" s="140" t="s">
        <v>0</v>
      </c>
      <c r="C113" s="142" t="s">
        <v>51</v>
      </c>
      <c r="D113" s="142" t="s">
        <v>17</v>
      </c>
      <c r="E113" s="142" t="s">
        <v>621</v>
      </c>
      <c r="F113" s="142"/>
      <c r="G113" s="143">
        <f t="shared" si="11"/>
        <v>18000</v>
      </c>
      <c r="H113" s="143">
        <f t="shared" si="11"/>
        <v>12250</v>
      </c>
      <c r="I113" s="149">
        <f t="shared" si="9"/>
        <v>68.055555555555557</v>
      </c>
    </row>
    <row r="114" spans="1:10" ht="33">
      <c r="A114" s="319" t="s">
        <v>24</v>
      </c>
      <c r="B114" s="140" t="s">
        <v>0</v>
      </c>
      <c r="C114" s="142" t="s">
        <v>51</v>
      </c>
      <c r="D114" s="142" t="s">
        <v>17</v>
      </c>
      <c r="E114" s="142" t="s">
        <v>621</v>
      </c>
      <c r="F114" s="142" t="s">
        <v>25</v>
      </c>
      <c r="G114" s="143">
        <v>18000</v>
      </c>
      <c r="H114" s="143">
        <v>12250</v>
      </c>
      <c r="I114" s="149">
        <f t="shared" si="9"/>
        <v>68.055555555555557</v>
      </c>
    </row>
    <row r="115" spans="1:10" ht="49.5">
      <c r="A115" s="311" t="s">
        <v>57</v>
      </c>
      <c r="B115" s="140" t="s">
        <v>0</v>
      </c>
      <c r="C115" s="142" t="s">
        <v>51</v>
      </c>
      <c r="D115" s="142" t="s">
        <v>17</v>
      </c>
      <c r="E115" s="142" t="s">
        <v>295</v>
      </c>
      <c r="F115" s="142"/>
      <c r="G115" s="143">
        <f>G116</f>
        <v>1370079</v>
      </c>
      <c r="H115" s="143">
        <f>H116</f>
        <v>653126.69999999995</v>
      </c>
      <c r="I115" s="149">
        <f t="shared" si="9"/>
        <v>47.670732855550661</v>
      </c>
      <c r="J115" s="99"/>
    </row>
    <row r="116" spans="1:10" ht="16.5">
      <c r="A116" s="327" t="s">
        <v>184</v>
      </c>
      <c r="B116" s="140" t="s">
        <v>0</v>
      </c>
      <c r="C116" s="142" t="s">
        <v>51</v>
      </c>
      <c r="D116" s="142" t="s">
        <v>17</v>
      </c>
      <c r="E116" s="142" t="s">
        <v>296</v>
      </c>
      <c r="F116" s="142"/>
      <c r="G116" s="143">
        <f>G117+G119</f>
        <v>1370079</v>
      </c>
      <c r="H116" s="143">
        <f>H117+H119</f>
        <v>653126.69999999995</v>
      </c>
      <c r="I116" s="149">
        <f t="shared" si="9"/>
        <v>47.670732855550661</v>
      </c>
    </row>
    <row r="117" spans="1:10" ht="33">
      <c r="A117" s="319" t="s">
        <v>63</v>
      </c>
      <c r="B117" s="140" t="s">
        <v>0</v>
      </c>
      <c r="C117" s="142" t="s">
        <v>51</v>
      </c>
      <c r="D117" s="142" t="s">
        <v>17</v>
      </c>
      <c r="E117" s="142" t="s">
        <v>297</v>
      </c>
      <c r="F117" s="142"/>
      <c r="G117" s="143">
        <f>G118</f>
        <v>744879</v>
      </c>
      <c r="H117" s="143">
        <f>H118</f>
        <v>244874.05</v>
      </c>
      <c r="I117" s="149">
        <f t="shared" si="9"/>
        <v>32.874339322225488</v>
      </c>
    </row>
    <row r="118" spans="1:10" ht="33" customHeight="1">
      <c r="A118" s="319" t="s">
        <v>24</v>
      </c>
      <c r="B118" s="140" t="s">
        <v>0</v>
      </c>
      <c r="C118" s="142" t="s">
        <v>51</v>
      </c>
      <c r="D118" s="142" t="s">
        <v>17</v>
      </c>
      <c r="E118" s="142" t="s">
        <v>297</v>
      </c>
      <c r="F118" s="142" t="s">
        <v>25</v>
      </c>
      <c r="G118" s="143">
        <v>744879</v>
      </c>
      <c r="H118" s="143">
        <v>244874.05</v>
      </c>
      <c r="I118" s="149">
        <f t="shared" si="9"/>
        <v>32.874339322225488</v>
      </c>
    </row>
    <row r="119" spans="1:10" ht="22.5" customHeight="1">
      <c r="A119" s="319" t="s">
        <v>45</v>
      </c>
      <c r="B119" s="140" t="s">
        <v>0</v>
      </c>
      <c r="C119" s="142" t="s">
        <v>51</v>
      </c>
      <c r="D119" s="142" t="s">
        <v>17</v>
      </c>
      <c r="E119" s="142" t="s">
        <v>58</v>
      </c>
      <c r="F119" s="142"/>
      <c r="G119" s="143">
        <f>G120</f>
        <v>625200</v>
      </c>
      <c r="H119" s="143">
        <f>H120</f>
        <v>408252.65</v>
      </c>
      <c r="I119" s="149">
        <f t="shared" si="9"/>
        <v>65.299528150991677</v>
      </c>
    </row>
    <row r="120" spans="1:10" ht="32.25" customHeight="1">
      <c r="A120" s="319" t="s">
        <v>24</v>
      </c>
      <c r="B120" s="140" t="s">
        <v>0</v>
      </c>
      <c r="C120" s="142" t="s">
        <v>51</v>
      </c>
      <c r="D120" s="142" t="s">
        <v>17</v>
      </c>
      <c r="E120" s="142" t="s">
        <v>58</v>
      </c>
      <c r="F120" s="142" t="s">
        <v>25</v>
      </c>
      <c r="G120" s="143">
        <v>625200</v>
      </c>
      <c r="H120" s="143">
        <v>408252.65</v>
      </c>
      <c r="I120" s="149">
        <f t="shared" si="9"/>
        <v>65.299528150991677</v>
      </c>
    </row>
    <row r="121" spans="1:10" ht="33" customHeight="1">
      <c r="A121" s="307" t="s">
        <v>647</v>
      </c>
      <c r="B121" s="140" t="s">
        <v>0</v>
      </c>
      <c r="C121" s="142" t="s">
        <v>51</v>
      </c>
      <c r="D121" s="142" t="s">
        <v>17</v>
      </c>
      <c r="E121" s="142" t="s">
        <v>286</v>
      </c>
      <c r="F121" s="142"/>
      <c r="G121" s="143">
        <f t="shared" ref="G121:H123" si="12">G122</f>
        <v>10000</v>
      </c>
      <c r="H121" s="143">
        <f t="shared" si="12"/>
        <v>0</v>
      </c>
      <c r="I121" s="149">
        <f t="shared" si="9"/>
        <v>0</v>
      </c>
    </row>
    <row r="122" spans="1:10" ht="16.5">
      <c r="A122" s="307" t="s">
        <v>272</v>
      </c>
      <c r="B122" s="140" t="s">
        <v>0</v>
      </c>
      <c r="C122" s="142" t="s">
        <v>51</v>
      </c>
      <c r="D122" s="142" t="s">
        <v>17</v>
      </c>
      <c r="E122" s="142" t="s">
        <v>580</v>
      </c>
      <c r="F122" s="142"/>
      <c r="G122" s="143">
        <f t="shared" si="12"/>
        <v>10000</v>
      </c>
      <c r="H122" s="143">
        <f t="shared" si="12"/>
        <v>0</v>
      </c>
      <c r="I122" s="149">
        <f t="shared" si="9"/>
        <v>0</v>
      </c>
    </row>
    <row r="123" spans="1:10" ht="33">
      <c r="A123" s="308" t="s">
        <v>601</v>
      </c>
      <c r="B123" s="140" t="s">
        <v>0</v>
      </c>
      <c r="C123" s="142" t="s">
        <v>51</v>
      </c>
      <c r="D123" s="142" t="s">
        <v>17</v>
      </c>
      <c r="E123" s="142" t="s">
        <v>622</v>
      </c>
      <c r="F123" s="142"/>
      <c r="G123" s="143">
        <f t="shared" si="12"/>
        <v>10000</v>
      </c>
      <c r="H123" s="143">
        <f t="shared" si="12"/>
        <v>0</v>
      </c>
      <c r="I123" s="137">
        <f t="shared" si="9"/>
        <v>0</v>
      </c>
    </row>
    <row r="124" spans="1:10" ht="33">
      <c r="A124" s="308" t="s">
        <v>24</v>
      </c>
      <c r="B124" s="140" t="s">
        <v>0</v>
      </c>
      <c r="C124" s="142" t="s">
        <v>51</v>
      </c>
      <c r="D124" s="142" t="s">
        <v>17</v>
      </c>
      <c r="E124" s="142" t="s">
        <v>622</v>
      </c>
      <c r="F124" s="142" t="s">
        <v>25</v>
      </c>
      <c r="G124" s="143">
        <v>10000</v>
      </c>
      <c r="H124" s="143">
        <v>0</v>
      </c>
      <c r="I124" s="149">
        <f t="shared" si="9"/>
        <v>0</v>
      </c>
    </row>
    <row r="125" spans="1:10" ht="16.5">
      <c r="A125" s="320" t="s">
        <v>655</v>
      </c>
      <c r="B125" s="306" t="s">
        <v>0</v>
      </c>
      <c r="C125" s="138" t="s">
        <v>51</v>
      </c>
      <c r="D125" s="138" t="s">
        <v>51</v>
      </c>
      <c r="E125" s="138"/>
      <c r="F125" s="138"/>
      <c r="G125" s="139">
        <f t="shared" ref="G125:H128" si="13">G126</f>
        <v>67800</v>
      </c>
      <c r="H125" s="139">
        <f t="shared" si="13"/>
        <v>0</v>
      </c>
      <c r="I125" s="149">
        <f t="shared" si="9"/>
        <v>0</v>
      </c>
    </row>
    <row r="126" spans="1:10" ht="49.5">
      <c r="A126" s="328" t="s">
        <v>608</v>
      </c>
      <c r="B126" s="142" t="s">
        <v>0</v>
      </c>
      <c r="C126" s="142" t="s">
        <v>51</v>
      </c>
      <c r="D126" s="142" t="s">
        <v>51</v>
      </c>
      <c r="E126" s="142" t="s">
        <v>317</v>
      </c>
      <c r="F126" s="142"/>
      <c r="G126" s="143">
        <f t="shared" si="13"/>
        <v>67800</v>
      </c>
      <c r="H126" s="143">
        <f t="shared" si="13"/>
        <v>0</v>
      </c>
      <c r="I126" s="149">
        <f t="shared" si="9"/>
        <v>0</v>
      </c>
    </row>
    <row r="127" spans="1:10" ht="16.5">
      <c r="A127" s="332" t="s">
        <v>458</v>
      </c>
      <c r="B127" s="140" t="s">
        <v>0</v>
      </c>
      <c r="C127" s="140" t="s">
        <v>51</v>
      </c>
      <c r="D127" s="140" t="s">
        <v>51</v>
      </c>
      <c r="E127" s="140" t="s">
        <v>456</v>
      </c>
      <c r="F127" s="140"/>
      <c r="G127" s="143">
        <f t="shared" si="13"/>
        <v>67800</v>
      </c>
      <c r="H127" s="143">
        <f t="shared" si="13"/>
        <v>0</v>
      </c>
      <c r="I127" s="149">
        <f t="shared" si="9"/>
        <v>0</v>
      </c>
    </row>
    <row r="128" spans="1:10" ht="49.5">
      <c r="A128" s="332" t="s">
        <v>450</v>
      </c>
      <c r="B128" s="140" t="s">
        <v>0</v>
      </c>
      <c r="C128" s="140" t="s">
        <v>51</v>
      </c>
      <c r="D128" s="140" t="s">
        <v>51</v>
      </c>
      <c r="E128" s="140" t="s">
        <v>623</v>
      </c>
      <c r="F128" s="140"/>
      <c r="G128" s="143">
        <f t="shared" si="13"/>
        <v>67800</v>
      </c>
      <c r="H128" s="143">
        <f t="shared" si="13"/>
        <v>0</v>
      </c>
      <c r="I128" s="137">
        <v>0</v>
      </c>
    </row>
    <row r="129" spans="1:9" ht="16.5">
      <c r="A129" s="319" t="s">
        <v>451</v>
      </c>
      <c r="B129" s="140" t="s">
        <v>0</v>
      </c>
      <c r="C129" s="140" t="s">
        <v>51</v>
      </c>
      <c r="D129" s="140" t="s">
        <v>51</v>
      </c>
      <c r="E129" s="140" t="s">
        <v>623</v>
      </c>
      <c r="F129" s="140" t="s">
        <v>452</v>
      </c>
      <c r="G129" s="143">
        <v>67800</v>
      </c>
      <c r="H129" s="143">
        <v>0</v>
      </c>
      <c r="I129" s="137">
        <v>0</v>
      </c>
    </row>
    <row r="130" spans="1:9" ht="16.5">
      <c r="A130" s="324" t="s">
        <v>64</v>
      </c>
      <c r="B130" s="135" t="s">
        <v>0</v>
      </c>
      <c r="C130" s="136" t="s">
        <v>65</v>
      </c>
      <c r="D130" s="136"/>
      <c r="E130" s="135"/>
      <c r="F130" s="135"/>
      <c r="G130" s="151">
        <f>G131</f>
        <v>0</v>
      </c>
      <c r="H130" s="151">
        <f>H131</f>
        <v>0</v>
      </c>
      <c r="I130" s="149">
        <v>0</v>
      </c>
    </row>
    <row r="131" spans="1:9" ht="16.5">
      <c r="A131" s="324" t="s">
        <v>66</v>
      </c>
      <c r="B131" s="135" t="s">
        <v>0</v>
      </c>
      <c r="C131" s="136" t="s">
        <v>65</v>
      </c>
      <c r="D131" s="136" t="s">
        <v>10</v>
      </c>
      <c r="E131" s="135"/>
      <c r="F131" s="135"/>
      <c r="G131" s="151">
        <f>G136+G132</f>
        <v>0</v>
      </c>
      <c r="H131" s="151">
        <f>H136+H132</f>
        <v>0</v>
      </c>
      <c r="I131" s="149">
        <v>0</v>
      </c>
    </row>
    <row r="132" spans="1:9" ht="49.5">
      <c r="A132" s="328" t="s">
        <v>608</v>
      </c>
      <c r="B132" s="133" t="s">
        <v>0</v>
      </c>
      <c r="C132" s="145" t="s">
        <v>65</v>
      </c>
      <c r="D132" s="145" t="s">
        <v>10</v>
      </c>
      <c r="E132" s="133" t="s">
        <v>317</v>
      </c>
      <c r="F132" s="133"/>
      <c r="G132" s="152">
        <f t="shared" ref="G132:H134" si="14">G133</f>
        <v>0</v>
      </c>
      <c r="H132" s="152">
        <f t="shared" si="14"/>
        <v>0</v>
      </c>
      <c r="I132" s="149">
        <v>0</v>
      </c>
    </row>
    <row r="133" spans="1:9" ht="16.5">
      <c r="A133" s="328" t="s">
        <v>603</v>
      </c>
      <c r="B133" s="133" t="s">
        <v>0</v>
      </c>
      <c r="C133" s="145" t="s">
        <v>65</v>
      </c>
      <c r="D133" s="145" t="s">
        <v>10</v>
      </c>
      <c r="E133" s="133" t="s">
        <v>643</v>
      </c>
      <c r="F133" s="133"/>
      <c r="G133" s="152">
        <f t="shared" si="14"/>
        <v>0</v>
      </c>
      <c r="H133" s="152">
        <f t="shared" si="14"/>
        <v>0</v>
      </c>
      <c r="I133" s="149">
        <v>0</v>
      </c>
    </row>
    <row r="134" spans="1:9" ht="16.5">
      <c r="A134" s="328" t="s">
        <v>604</v>
      </c>
      <c r="B134" s="133" t="s">
        <v>0</v>
      </c>
      <c r="C134" s="145" t="s">
        <v>65</v>
      </c>
      <c r="D134" s="145" t="s">
        <v>10</v>
      </c>
      <c r="E134" s="145" t="s">
        <v>644</v>
      </c>
      <c r="F134" s="145"/>
      <c r="G134" s="152">
        <f t="shared" si="14"/>
        <v>0</v>
      </c>
      <c r="H134" s="152">
        <f t="shared" si="14"/>
        <v>0</v>
      </c>
      <c r="I134" s="149">
        <v>0</v>
      </c>
    </row>
    <row r="135" spans="1:9" ht="33">
      <c r="A135" s="319" t="s">
        <v>24</v>
      </c>
      <c r="B135" s="133" t="s">
        <v>0</v>
      </c>
      <c r="C135" s="145" t="s">
        <v>65</v>
      </c>
      <c r="D135" s="145" t="s">
        <v>10</v>
      </c>
      <c r="E135" s="145" t="s">
        <v>644</v>
      </c>
      <c r="F135" s="142" t="s">
        <v>25</v>
      </c>
      <c r="G135" s="152">
        <v>0</v>
      </c>
      <c r="H135" s="152">
        <v>0</v>
      </c>
      <c r="I135" s="149">
        <v>0</v>
      </c>
    </row>
    <row r="136" spans="1:9" ht="18.75" customHeight="1">
      <c r="A136" s="311" t="s">
        <v>57</v>
      </c>
      <c r="B136" s="133" t="s">
        <v>0</v>
      </c>
      <c r="C136" s="145" t="s">
        <v>65</v>
      </c>
      <c r="D136" s="145" t="s">
        <v>10</v>
      </c>
      <c r="E136" s="133" t="s">
        <v>295</v>
      </c>
      <c r="F136" s="133"/>
      <c r="G136" s="152">
        <f t="shared" ref="G136:H138" si="15">G137</f>
        <v>0</v>
      </c>
      <c r="H136" s="152">
        <f t="shared" si="15"/>
        <v>0</v>
      </c>
      <c r="I136" s="149">
        <v>0</v>
      </c>
    </row>
    <row r="137" spans="1:9" ht="16.5">
      <c r="A137" s="333" t="s">
        <v>183</v>
      </c>
      <c r="B137" s="133" t="s">
        <v>0</v>
      </c>
      <c r="C137" s="145" t="s">
        <v>65</v>
      </c>
      <c r="D137" s="145" t="s">
        <v>10</v>
      </c>
      <c r="E137" s="133" t="s">
        <v>296</v>
      </c>
      <c r="F137" s="133"/>
      <c r="G137" s="152">
        <f t="shared" si="15"/>
        <v>0</v>
      </c>
      <c r="H137" s="152">
        <f t="shared" si="15"/>
        <v>0</v>
      </c>
      <c r="I137" s="149">
        <v>0</v>
      </c>
    </row>
    <row r="138" spans="1:9" ht="22.5" customHeight="1">
      <c r="A138" s="309" t="s">
        <v>454</v>
      </c>
      <c r="B138" s="133" t="s">
        <v>0</v>
      </c>
      <c r="C138" s="145" t="s">
        <v>65</v>
      </c>
      <c r="D138" s="145" t="s">
        <v>10</v>
      </c>
      <c r="E138" s="145" t="s">
        <v>59</v>
      </c>
      <c r="F138" s="145"/>
      <c r="G138" s="152">
        <f t="shared" si="15"/>
        <v>0</v>
      </c>
      <c r="H138" s="152">
        <f t="shared" si="15"/>
        <v>0</v>
      </c>
      <c r="I138" s="149">
        <v>0</v>
      </c>
    </row>
    <row r="139" spans="1:9" ht="33">
      <c r="A139" s="319" t="s">
        <v>24</v>
      </c>
      <c r="B139" s="133" t="s">
        <v>0</v>
      </c>
      <c r="C139" s="145" t="s">
        <v>65</v>
      </c>
      <c r="D139" s="145" t="s">
        <v>10</v>
      </c>
      <c r="E139" s="145" t="s">
        <v>59</v>
      </c>
      <c r="F139" s="142" t="s">
        <v>25</v>
      </c>
      <c r="G139" s="143">
        <v>0</v>
      </c>
      <c r="H139" s="143">
        <v>0</v>
      </c>
      <c r="I139" s="149">
        <v>0</v>
      </c>
    </row>
    <row r="140" spans="1:9" ht="24.75" customHeight="1">
      <c r="A140" s="304" t="s">
        <v>67</v>
      </c>
      <c r="B140" s="135" t="s">
        <v>0</v>
      </c>
      <c r="C140" s="136" t="s">
        <v>68</v>
      </c>
      <c r="D140" s="136"/>
      <c r="E140" s="136"/>
      <c r="F140" s="136"/>
      <c r="G140" s="137">
        <f>G141+G154</f>
        <v>12515412</v>
      </c>
      <c r="H140" s="137">
        <f>H141+H154</f>
        <v>7341097.0500000007</v>
      </c>
      <c r="I140" s="149">
        <f t="shared" si="9"/>
        <v>58.656455336827904</v>
      </c>
    </row>
    <row r="141" spans="1:9" ht="16.5">
      <c r="A141" s="304" t="s">
        <v>69</v>
      </c>
      <c r="B141" s="135" t="s">
        <v>0</v>
      </c>
      <c r="C141" s="135" t="s">
        <v>68</v>
      </c>
      <c r="D141" s="135" t="s">
        <v>8</v>
      </c>
      <c r="E141" s="136"/>
      <c r="F141" s="136"/>
      <c r="G141" s="151">
        <f>G142</f>
        <v>10169234</v>
      </c>
      <c r="H141" s="151">
        <f>H142</f>
        <v>5830448.0300000003</v>
      </c>
      <c r="I141" s="149">
        <f t="shared" si="9"/>
        <v>57.334190854493073</v>
      </c>
    </row>
    <row r="142" spans="1:9" ht="37.5" customHeight="1">
      <c r="A142" s="318" t="s">
        <v>73</v>
      </c>
      <c r="B142" s="133" t="s">
        <v>0</v>
      </c>
      <c r="C142" s="145" t="s">
        <v>68</v>
      </c>
      <c r="D142" s="133" t="s">
        <v>8</v>
      </c>
      <c r="E142" s="145" t="s">
        <v>307</v>
      </c>
      <c r="F142" s="133"/>
      <c r="G142" s="143">
        <f>G143+G150</f>
        <v>10169234</v>
      </c>
      <c r="H142" s="143">
        <f>H143+H150</f>
        <v>5830448.0300000003</v>
      </c>
      <c r="I142" s="149">
        <f t="shared" si="9"/>
        <v>57.334190854493073</v>
      </c>
    </row>
    <row r="143" spans="1:9" ht="16.5">
      <c r="A143" s="334" t="s">
        <v>302</v>
      </c>
      <c r="B143" s="145" t="s">
        <v>0</v>
      </c>
      <c r="C143" s="145" t="s">
        <v>68</v>
      </c>
      <c r="D143" s="145" t="s">
        <v>8</v>
      </c>
      <c r="E143" s="142" t="s">
        <v>303</v>
      </c>
      <c r="F143" s="133"/>
      <c r="G143" s="143">
        <f>G144+G148</f>
        <v>9536082</v>
      </c>
      <c r="H143" s="143">
        <f>H144+H148</f>
        <v>5830448.0300000003</v>
      </c>
      <c r="I143" s="149">
        <f t="shared" si="9"/>
        <v>61.140917517278062</v>
      </c>
    </row>
    <row r="144" spans="1:9" ht="49.5">
      <c r="A144" s="318" t="s">
        <v>70</v>
      </c>
      <c r="B144" s="133" t="s">
        <v>0</v>
      </c>
      <c r="C144" s="145" t="s">
        <v>68</v>
      </c>
      <c r="D144" s="133" t="s">
        <v>8</v>
      </c>
      <c r="E144" s="142" t="s">
        <v>304</v>
      </c>
      <c r="F144" s="133"/>
      <c r="G144" s="143">
        <f>G145+G146+G147</f>
        <v>8317121</v>
      </c>
      <c r="H144" s="143">
        <f>H145+H146+H147</f>
        <v>4997671.5200000005</v>
      </c>
      <c r="I144" s="149">
        <f t="shared" si="9"/>
        <v>60.088960110115032</v>
      </c>
    </row>
    <row r="145" spans="1:9" ht="20.25" customHeight="1">
      <c r="A145" s="319" t="s">
        <v>71</v>
      </c>
      <c r="B145" s="141" t="s">
        <v>0</v>
      </c>
      <c r="C145" s="141" t="s">
        <v>68</v>
      </c>
      <c r="D145" s="141" t="s">
        <v>8</v>
      </c>
      <c r="E145" s="142" t="s">
        <v>304</v>
      </c>
      <c r="F145" s="145" t="s">
        <v>72</v>
      </c>
      <c r="G145" s="143">
        <v>5178070</v>
      </c>
      <c r="H145" s="143">
        <v>3296414.77</v>
      </c>
      <c r="I145" s="149">
        <f t="shared" si="9"/>
        <v>63.661070051196674</v>
      </c>
    </row>
    <row r="146" spans="1:9" ht="33">
      <c r="A146" s="335" t="s">
        <v>24</v>
      </c>
      <c r="B146" s="140" t="s">
        <v>0</v>
      </c>
      <c r="C146" s="142" t="s">
        <v>68</v>
      </c>
      <c r="D146" s="142" t="s">
        <v>8</v>
      </c>
      <c r="E146" s="142" t="s">
        <v>304</v>
      </c>
      <c r="F146" s="142" t="s">
        <v>25</v>
      </c>
      <c r="G146" s="143">
        <v>2785338</v>
      </c>
      <c r="H146" s="143">
        <v>1530331.22</v>
      </c>
      <c r="I146" s="149">
        <f t="shared" si="9"/>
        <v>54.942388320555715</v>
      </c>
    </row>
    <row r="147" spans="1:9" ht="16.5">
      <c r="A147" s="309" t="s">
        <v>26</v>
      </c>
      <c r="B147" s="133" t="s">
        <v>0</v>
      </c>
      <c r="C147" s="133" t="s">
        <v>68</v>
      </c>
      <c r="D147" s="133" t="s">
        <v>8</v>
      </c>
      <c r="E147" s="142" t="s">
        <v>304</v>
      </c>
      <c r="F147" s="145" t="s">
        <v>27</v>
      </c>
      <c r="G147" s="152">
        <v>353713</v>
      </c>
      <c r="H147" s="152">
        <v>170925.53</v>
      </c>
      <c r="I147" s="149">
        <f t="shared" si="9"/>
        <v>48.323225326747952</v>
      </c>
    </row>
    <row r="148" spans="1:9" ht="24" customHeight="1">
      <c r="A148" s="328" t="s">
        <v>305</v>
      </c>
      <c r="B148" s="141" t="s">
        <v>0</v>
      </c>
      <c r="C148" s="141" t="s">
        <v>68</v>
      </c>
      <c r="D148" s="141" t="s">
        <v>8</v>
      </c>
      <c r="E148" s="142" t="s">
        <v>306</v>
      </c>
      <c r="F148" s="142"/>
      <c r="G148" s="152">
        <f>G149</f>
        <v>1218961</v>
      </c>
      <c r="H148" s="152">
        <f>H149</f>
        <v>832776.51</v>
      </c>
      <c r="I148" s="137">
        <f t="shared" si="9"/>
        <v>68.318552439331526</v>
      </c>
    </row>
    <row r="149" spans="1:9" ht="32.25" customHeight="1">
      <c r="A149" s="319" t="s">
        <v>24</v>
      </c>
      <c r="B149" s="141" t="s">
        <v>0</v>
      </c>
      <c r="C149" s="141" t="s">
        <v>68</v>
      </c>
      <c r="D149" s="141" t="s">
        <v>8</v>
      </c>
      <c r="E149" s="142" t="s">
        <v>306</v>
      </c>
      <c r="F149" s="142" t="s">
        <v>25</v>
      </c>
      <c r="G149" s="152">
        <v>1218961</v>
      </c>
      <c r="H149" s="152">
        <v>832776.51</v>
      </c>
      <c r="I149" s="149">
        <f t="shared" si="9"/>
        <v>68.318552439331526</v>
      </c>
    </row>
    <row r="150" spans="1:9" ht="21.75" customHeight="1">
      <c r="A150" s="319" t="s">
        <v>699</v>
      </c>
      <c r="B150" s="141" t="s">
        <v>0</v>
      </c>
      <c r="C150" s="141" t="s">
        <v>68</v>
      </c>
      <c r="D150" s="141" t="s">
        <v>8</v>
      </c>
      <c r="E150" s="142" t="s">
        <v>696</v>
      </c>
      <c r="F150" s="142"/>
      <c r="G150" s="152">
        <f t="shared" ref="G150:H152" si="16">G151</f>
        <v>633152</v>
      </c>
      <c r="H150" s="152">
        <f t="shared" si="16"/>
        <v>0</v>
      </c>
      <c r="I150" s="149">
        <f t="shared" si="9"/>
        <v>0</v>
      </c>
    </row>
    <row r="151" spans="1:9" ht="21" customHeight="1">
      <c r="A151" s="319" t="s">
        <v>700</v>
      </c>
      <c r="B151" s="141" t="s">
        <v>0</v>
      </c>
      <c r="C151" s="141" t="s">
        <v>68</v>
      </c>
      <c r="D151" s="141" t="s">
        <v>8</v>
      </c>
      <c r="E151" s="142" t="s">
        <v>695</v>
      </c>
      <c r="F151" s="142"/>
      <c r="G151" s="152">
        <f t="shared" si="16"/>
        <v>633152</v>
      </c>
      <c r="H151" s="152">
        <f t="shared" si="16"/>
        <v>0</v>
      </c>
      <c r="I151" s="149">
        <f t="shared" si="9"/>
        <v>0</v>
      </c>
    </row>
    <row r="152" spans="1:9" ht="21.75" customHeight="1">
      <c r="A152" s="319" t="s">
        <v>54</v>
      </c>
      <c r="B152" s="141" t="s">
        <v>0</v>
      </c>
      <c r="C152" s="141" t="s">
        <v>68</v>
      </c>
      <c r="D152" s="141" t="s">
        <v>8</v>
      </c>
      <c r="E152" s="142" t="s">
        <v>695</v>
      </c>
      <c r="F152" s="142" t="s">
        <v>55</v>
      </c>
      <c r="G152" s="152">
        <f t="shared" si="16"/>
        <v>633152</v>
      </c>
      <c r="H152" s="152">
        <f t="shared" si="16"/>
        <v>0</v>
      </c>
      <c r="I152" s="149">
        <f t="shared" si="9"/>
        <v>0</v>
      </c>
    </row>
    <row r="153" spans="1:9" ht="32.25" customHeight="1">
      <c r="A153" s="319" t="s">
        <v>701</v>
      </c>
      <c r="B153" s="141" t="s">
        <v>0</v>
      </c>
      <c r="C153" s="141" t="s">
        <v>68</v>
      </c>
      <c r="D153" s="141" t="s">
        <v>8</v>
      </c>
      <c r="E153" s="142" t="s">
        <v>695</v>
      </c>
      <c r="F153" s="142" t="s">
        <v>585</v>
      </c>
      <c r="G153" s="152">
        <v>633152</v>
      </c>
      <c r="H153" s="152">
        <v>0</v>
      </c>
      <c r="I153" s="149">
        <f t="shared" si="9"/>
        <v>0</v>
      </c>
    </row>
    <row r="154" spans="1:9" ht="16.5">
      <c r="A154" s="304" t="s">
        <v>74</v>
      </c>
      <c r="B154" s="306" t="s">
        <v>0</v>
      </c>
      <c r="C154" s="138" t="s">
        <v>68</v>
      </c>
      <c r="D154" s="138" t="s">
        <v>21</v>
      </c>
      <c r="E154" s="336"/>
      <c r="F154" s="138"/>
      <c r="G154" s="139">
        <f t="shared" ref="G154:H156" si="17">G155</f>
        <v>2346178</v>
      </c>
      <c r="H154" s="139">
        <f t="shared" si="17"/>
        <v>1510649.02</v>
      </c>
      <c r="I154" s="149">
        <f t="shared" si="9"/>
        <v>64.387656009049607</v>
      </c>
    </row>
    <row r="155" spans="1:9" ht="35.25" customHeight="1">
      <c r="A155" s="318" t="s">
        <v>73</v>
      </c>
      <c r="B155" s="140" t="s">
        <v>0</v>
      </c>
      <c r="C155" s="142" t="s">
        <v>68</v>
      </c>
      <c r="D155" s="142" t="s">
        <v>21</v>
      </c>
      <c r="E155" s="142" t="s">
        <v>307</v>
      </c>
      <c r="F155" s="142"/>
      <c r="G155" s="143">
        <f t="shared" si="17"/>
        <v>2346178</v>
      </c>
      <c r="H155" s="143">
        <f t="shared" si="17"/>
        <v>1510649.02</v>
      </c>
      <c r="I155" s="149">
        <f t="shared" si="9"/>
        <v>64.387656009049607</v>
      </c>
    </row>
    <row r="156" spans="1:9" ht="24" customHeight="1">
      <c r="A156" s="318" t="s">
        <v>308</v>
      </c>
      <c r="B156" s="133" t="s">
        <v>0</v>
      </c>
      <c r="C156" s="133" t="s">
        <v>68</v>
      </c>
      <c r="D156" s="133" t="s">
        <v>21</v>
      </c>
      <c r="E156" s="142" t="s">
        <v>309</v>
      </c>
      <c r="F156" s="142"/>
      <c r="G156" s="143">
        <f t="shared" si="17"/>
        <v>2346178</v>
      </c>
      <c r="H156" s="143">
        <f t="shared" si="17"/>
        <v>1510649.02</v>
      </c>
      <c r="I156" s="149">
        <f t="shared" si="9"/>
        <v>64.387656009049607</v>
      </c>
    </row>
    <row r="157" spans="1:9" ht="33">
      <c r="A157" s="318" t="s">
        <v>457</v>
      </c>
      <c r="B157" s="133" t="s">
        <v>0</v>
      </c>
      <c r="C157" s="133" t="s">
        <v>68</v>
      </c>
      <c r="D157" s="133" t="s">
        <v>21</v>
      </c>
      <c r="E157" s="133" t="s">
        <v>310</v>
      </c>
      <c r="F157" s="145"/>
      <c r="G157" s="152">
        <f>G158+G159</f>
        <v>2346178</v>
      </c>
      <c r="H157" s="152">
        <f>H158+H159</f>
        <v>1510649.02</v>
      </c>
      <c r="I157" s="149">
        <f t="shared" si="9"/>
        <v>64.387656009049607</v>
      </c>
    </row>
    <row r="158" spans="1:9" ht="27.75" customHeight="1">
      <c r="A158" s="318" t="s">
        <v>14</v>
      </c>
      <c r="B158" s="133" t="s">
        <v>0</v>
      </c>
      <c r="C158" s="133" t="s">
        <v>68</v>
      </c>
      <c r="D158" s="133" t="s">
        <v>21</v>
      </c>
      <c r="E158" s="133" t="s">
        <v>310</v>
      </c>
      <c r="F158" s="145" t="s">
        <v>15</v>
      </c>
      <c r="G158" s="152">
        <v>2095404</v>
      </c>
      <c r="H158" s="152">
        <v>1386519.72</v>
      </c>
      <c r="I158" s="137">
        <f t="shared" si="9"/>
        <v>66.169565391685808</v>
      </c>
    </row>
    <row r="159" spans="1:9" ht="33">
      <c r="A159" s="319" t="s">
        <v>24</v>
      </c>
      <c r="B159" s="133" t="s">
        <v>0</v>
      </c>
      <c r="C159" s="133" t="s">
        <v>68</v>
      </c>
      <c r="D159" s="133" t="s">
        <v>21</v>
      </c>
      <c r="E159" s="133" t="s">
        <v>310</v>
      </c>
      <c r="F159" s="145" t="s">
        <v>25</v>
      </c>
      <c r="G159" s="152">
        <v>250774</v>
      </c>
      <c r="H159" s="152">
        <v>124129.3</v>
      </c>
      <c r="I159" s="137">
        <f t="shared" ref="I159:I204" si="18">H159/G159*100</f>
        <v>49.498472728432773</v>
      </c>
    </row>
    <row r="160" spans="1:9" ht="16.5">
      <c r="A160" s="320" t="s">
        <v>664</v>
      </c>
      <c r="B160" s="135" t="s">
        <v>0</v>
      </c>
      <c r="C160" s="135" t="s">
        <v>38</v>
      </c>
      <c r="D160" s="135"/>
      <c r="E160" s="135"/>
      <c r="F160" s="136"/>
      <c r="G160" s="151">
        <f t="shared" ref="G160:H164" si="19">G161</f>
        <v>20000</v>
      </c>
      <c r="H160" s="151">
        <f t="shared" si="19"/>
        <v>16793.599999999999</v>
      </c>
      <c r="I160" s="149">
        <f t="shared" si="18"/>
        <v>83.968000000000004</v>
      </c>
    </row>
    <row r="161" spans="1:9" ht="16.5">
      <c r="A161" s="320" t="s">
        <v>665</v>
      </c>
      <c r="B161" s="135" t="s">
        <v>0</v>
      </c>
      <c r="C161" s="135" t="s">
        <v>38</v>
      </c>
      <c r="D161" s="135" t="s">
        <v>38</v>
      </c>
      <c r="E161" s="135"/>
      <c r="F161" s="136"/>
      <c r="G161" s="151">
        <f t="shared" si="19"/>
        <v>20000</v>
      </c>
      <c r="H161" s="151">
        <f t="shared" si="19"/>
        <v>16793.599999999999</v>
      </c>
      <c r="I161" s="149">
        <f t="shared" si="18"/>
        <v>83.968000000000004</v>
      </c>
    </row>
    <row r="162" spans="1:9" ht="49.5">
      <c r="A162" s="319" t="s">
        <v>662</v>
      </c>
      <c r="B162" s="133" t="s">
        <v>0</v>
      </c>
      <c r="C162" s="133" t="s">
        <v>38</v>
      </c>
      <c r="D162" s="133" t="s">
        <v>38</v>
      </c>
      <c r="E162" s="133" t="s">
        <v>666</v>
      </c>
      <c r="F162" s="145"/>
      <c r="G162" s="152">
        <f t="shared" si="19"/>
        <v>20000</v>
      </c>
      <c r="H162" s="152">
        <f t="shared" si="19"/>
        <v>16793.599999999999</v>
      </c>
      <c r="I162" s="149">
        <f t="shared" si="18"/>
        <v>83.968000000000004</v>
      </c>
    </row>
    <row r="163" spans="1:9" ht="16.5">
      <c r="A163" s="319" t="s">
        <v>663</v>
      </c>
      <c r="B163" s="133" t="s">
        <v>0</v>
      </c>
      <c r="C163" s="133" t="s">
        <v>38</v>
      </c>
      <c r="D163" s="133" t="s">
        <v>38</v>
      </c>
      <c r="E163" s="133" t="s">
        <v>667</v>
      </c>
      <c r="F163" s="145"/>
      <c r="G163" s="152">
        <f t="shared" si="19"/>
        <v>20000</v>
      </c>
      <c r="H163" s="152">
        <f t="shared" si="19"/>
        <v>16793.599999999999</v>
      </c>
      <c r="I163" s="149">
        <f t="shared" si="18"/>
        <v>83.968000000000004</v>
      </c>
    </row>
    <row r="164" spans="1:9" ht="16.5">
      <c r="A164" s="319" t="s">
        <v>668</v>
      </c>
      <c r="B164" s="133" t="s">
        <v>0</v>
      </c>
      <c r="C164" s="133" t="s">
        <v>38</v>
      </c>
      <c r="D164" s="133" t="s">
        <v>38</v>
      </c>
      <c r="E164" s="133" t="s">
        <v>669</v>
      </c>
      <c r="F164" s="145"/>
      <c r="G164" s="152">
        <f t="shared" si="19"/>
        <v>20000</v>
      </c>
      <c r="H164" s="152">
        <f t="shared" si="19"/>
        <v>16793.599999999999</v>
      </c>
      <c r="I164" s="137">
        <f t="shared" si="18"/>
        <v>83.968000000000004</v>
      </c>
    </row>
    <row r="165" spans="1:9" ht="33">
      <c r="A165" s="319" t="s">
        <v>24</v>
      </c>
      <c r="B165" s="133" t="s">
        <v>0</v>
      </c>
      <c r="C165" s="133" t="s">
        <v>38</v>
      </c>
      <c r="D165" s="133" t="s">
        <v>38</v>
      </c>
      <c r="E165" s="133" t="s">
        <v>669</v>
      </c>
      <c r="F165" s="145" t="s">
        <v>25</v>
      </c>
      <c r="G165" s="152">
        <v>20000</v>
      </c>
      <c r="H165" s="152">
        <v>16793.599999999999</v>
      </c>
      <c r="I165" s="137">
        <f t="shared" si="18"/>
        <v>83.968000000000004</v>
      </c>
    </row>
    <row r="166" spans="1:9" ht="16.5">
      <c r="A166" s="320" t="s">
        <v>75</v>
      </c>
      <c r="B166" s="135" t="s">
        <v>0</v>
      </c>
      <c r="C166" s="135" t="s">
        <v>43</v>
      </c>
      <c r="D166" s="135"/>
      <c r="E166" s="135"/>
      <c r="F166" s="136"/>
      <c r="G166" s="151">
        <f>G167+G172</f>
        <v>469239</v>
      </c>
      <c r="H166" s="151">
        <f>H167+H172</f>
        <v>259993.73</v>
      </c>
      <c r="I166" s="149">
        <f t="shared" si="18"/>
        <v>55.40752793352641</v>
      </c>
    </row>
    <row r="167" spans="1:9" ht="16.5">
      <c r="A167" s="320" t="s">
        <v>76</v>
      </c>
      <c r="B167" s="135" t="s">
        <v>0</v>
      </c>
      <c r="C167" s="135" t="s">
        <v>43</v>
      </c>
      <c r="D167" s="135" t="s">
        <v>8</v>
      </c>
      <c r="E167" s="133"/>
      <c r="F167" s="145"/>
      <c r="G167" s="151">
        <f t="shared" ref="G167:H170" si="20">G168</f>
        <v>124473</v>
      </c>
      <c r="H167" s="151">
        <f t="shared" si="20"/>
        <v>87581.97</v>
      </c>
      <c r="I167" s="149">
        <f t="shared" si="18"/>
        <v>70.362223132727578</v>
      </c>
    </row>
    <row r="168" spans="1:9" ht="33">
      <c r="A168" s="318" t="s">
        <v>521</v>
      </c>
      <c r="B168" s="133" t="s">
        <v>0</v>
      </c>
      <c r="C168" s="133" t="s">
        <v>43</v>
      </c>
      <c r="D168" s="133" t="s">
        <v>8</v>
      </c>
      <c r="E168" s="133" t="s">
        <v>291</v>
      </c>
      <c r="F168" s="145"/>
      <c r="G168" s="152">
        <f t="shared" si="20"/>
        <v>124473</v>
      </c>
      <c r="H168" s="152">
        <f t="shared" si="20"/>
        <v>87581.97</v>
      </c>
      <c r="I168" s="149">
        <f t="shared" si="18"/>
        <v>70.362223132727578</v>
      </c>
    </row>
    <row r="169" spans="1:9" ht="33">
      <c r="A169" s="337" t="s">
        <v>313</v>
      </c>
      <c r="B169" s="133" t="s">
        <v>0</v>
      </c>
      <c r="C169" s="133" t="s">
        <v>43</v>
      </c>
      <c r="D169" s="133" t="s">
        <v>8</v>
      </c>
      <c r="E169" s="133" t="s">
        <v>566</v>
      </c>
      <c r="F169" s="145"/>
      <c r="G169" s="152">
        <f t="shared" si="20"/>
        <v>124473</v>
      </c>
      <c r="H169" s="152">
        <f t="shared" si="20"/>
        <v>87581.97</v>
      </c>
      <c r="I169" s="149">
        <f t="shared" si="18"/>
        <v>70.362223132727578</v>
      </c>
    </row>
    <row r="170" spans="1:9" ht="16.5">
      <c r="A170" s="335" t="s">
        <v>314</v>
      </c>
      <c r="B170" s="133" t="s">
        <v>0</v>
      </c>
      <c r="C170" s="133" t="s">
        <v>43</v>
      </c>
      <c r="D170" s="133" t="s">
        <v>8</v>
      </c>
      <c r="E170" s="133" t="s">
        <v>638</v>
      </c>
      <c r="F170" s="145"/>
      <c r="G170" s="152">
        <f t="shared" si="20"/>
        <v>124473</v>
      </c>
      <c r="H170" s="152">
        <f t="shared" si="20"/>
        <v>87581.97</v>
      </c>
      <c r="I170" s="137">
        <f t="shared" si="18"/>
        <v>70.362223132727578</v>
      </c>
    </row>
    <row r="171" spans="1:9" ht="16.5">
      <c r="A171" s="319" t="s">
        <v>77</v>
      </c>
      <c r="B171" s="133" t="s">
        <v>0</v>
      </c>
      <c r="C171" s="133" t="s">
        <v>43</v>
      </c>
      <c r="D171" s="133" t="s">
        <v>8</v>
      </c>
      <c r="E171" s="133" t="s">
        <v>638</v>
      </c>
      <c r="F171" s="145" t="s">
        <v>78</v>
      </c>
      <c r="G171" s="152">
        <v>124473</v>
      </c>
      <c r="H171" s="152">
        <v>87581.97</v>
      </c>
      <c r="I171" s="149">
        <f t="shared" si="18"/>
        <v>70.362223132727578</v>
      </c>
    </row>
    <row r="172" spans="1:9" ht="16.5">
      <c r="A172" s="338" t="s">
        <v>79</v>
      </c>
      <c r="B172" s="135" t="s">
        <v>0</v>
      </c>
      <c r="C172" s="135" t="s">
        <v>43</v>
      </c>
      <c r="D172" s="135" t="s">
        <v>17</v>
      </c>
      <c r="E172" s="135"/>
      <c r="F172" s="136"/>
      <c r="G172" s="151">
        <f>+G177+G173</f>
        <v>344766</v>
      </c>
      <c r="H172" s="151">
        <f>+H177+H173</f>
        <v>172411.76</v>
      </c>
      <c r="I172" s="149">
        <f t="shared" si="18"/>
        <v>50.008341889861526</v>
      </c>
    </row>
    <row r="173" spans="1:9" ht="49.5">
      <c r="A173" s="319" t="s">
        <v>597</v>
      </c>
      <c r="B173" s="145" t="s">
        <v>0</v>
      </c>
      <c r="C173" s="145" t="s">
        <v>43</v>
      </c>
      <c r="D173" s="145" t="s">
        <v>17</v>
      </c>
      <c r="E173" s="133" t="s">
        <v>624</v>
      </c>
      <c r="F173" s="145"/>
      <c r="G173" s="152">
        <f t="shared" ref="G173:H175" si="21">G174</f>
        <v>45000</v>
      </c>
      <c r="H173" s="152">
        <f t="shared" si="21"/>
        <v>0</v>
      </c>
      <c r="I173" s="149">
        <f t="shared" si="18"/>
        <v>0</v>
      </c>
    </row>
    <row r="174" spans="1:9" ht="16.5">
      <c r="A174" s="319" t="s">
        <v>658</v>
      </c>
      <c r="B174" s="145" t="s">
        <v>0</v>
      </c>
      <c r="C174" s="145" t="s">
        <v>43</v>
      </c>
      <c r="D174" s="145" t="s">
        <v>17</v>
      </c>
      <c r="E174" s="133" t="s">
        <v>625</v>
      </c>
      <c r="F174" s="145"/>
      <c r="G174" s="152">
        <f t="shared" si="21"/>
        <v>45000</v>
      </c>
      <c r="H174" s="152">
        <f t="shared" si="21"/>
        <v>0</v>
      </c>
      <c r="I174" s="149">
        <f t="shared" si="18"/>
        <v>0</v>
      </c>
    </row>
    <row r="175" spans="1:9" ht="16.5">
      <c r="A175" s="319" t="s">
        <v>596</v>
      </c>
      <c r="B175" s="145" t="s">
        <v>0</v>
      </c>
      <c r="C175" s="145" t="s">
        <v>43</v>
      </c>
      <c r="D175" s="145" t="s">
        <v>17</v>
      </c>
      <c r="E175" s="133" t="s">
        <v>626</v>
      </c>
      <c r="F175" s="145"/>
      <c r="G175" s="152">
        <f t="shared" si="21"/>
        <v>45000</v>
      </c>
      <c r="H175" s="152">
        <f t="shared" si="21"/>
        <v>0</v>
      </c>
      <c r="I175" s="149">
        <f t="shared" si="18"/>
        <v>0</v>
      </c>
    </row>
    <row r="176" spans="1:9" ht="33">
      <c r="A176" s="319" t="s">
        <v>594</v>
      </c>
      <c r="B176" s="145" t="s">
        <v>0</v>
      </c>
      <c r="C176" s="145" t="s">
        <v>43</v>
      </c>
      <c r="D176" s="145" t="s">
        <v>17</v>
      </c>
      <c r="E176" s="133" t="s">
        <v>626</v>
      </c>
      <c r="F176" s="145" t="s">
        <v>593</v>
      </c>
      <c r="G176" s="152">
        <v>45000</v>
      </c>
      <c r="H176" s="152">
        <v>0</v>
      </c>
      <c r="I176" s="149">
        <f t="shared" si="18"/>
        <v>0</v>
      </c>
    </row>
    <row r="177" spans="1:10" ht="36.75" customHeight="1">
      <c r="A177" s="318" t="s">
        <v>312</v>
      </c>
      <c r="B177" s="133" t="s">
        <v>0</v>
      </c>
      <c r="C177" s="133" t="s">
        <v>43</v>
      </c>
      <c r="D177" s="133" t="s">
        <v>17</v>
      </c>
      <c r="E177" s="133" t="s">
        <v>291</v>
      </c>
      <c r="F177" s="145"/>
      <c r="G177" s="152">
        <f>G178+G187</f>
        <v>299766</v>
      </c>
      <c r="H177" s="152">
        <f>H178+H187</f>
        <v>172411.76</v>
      </c>
      <c r="I177" s="149">
        <f t="shared" si="18"/>
        <v>57.515448716665674</v>
      </c>
    </row>
    <row r="178" spans="1:10" ht="16.5">
      <c r="A178" s="318" t="s">
        <v>315</v>
      </c>
      <c r="B178" s="133" t="s">
        <v>0</v>
      </c>
      <c r="C178" s="133" t="s">
        <v>43</v>
      </c>
      <c r="D178" s="133" t="s">
        <v>17</v>
      </c>
      <c r="E178" s="133" t="s">
        <v>292</v>
      </c>
      <c r="F178" s="145"/>
      <c r="G178" s="152">
        <f>G179+G181+G183+G185</f>
        <v>246066</v>
      </c>
      <c r="H178" s="152">
        <f>H179+H181+H183+H185</f>
        <v>148900</v>
      </c>
      <c r="I178" s="149">
        <f t="shared" si="18"/>
        <v>60.51222029861907</v>
      </c>
    </row>
    <row r="179" spans="1:10" ht="21" customHeight="1">
      <c r="A179" s="335" t="s">
        <v>316</v>
      </c>
      <c r="B179" s="133" t="s">
        <v>0</v>
      </c>
      <c r="C179" s="133" t="s">
        <v>43</v>
      </c>
      <c r="D179" s="133" t="s">
        <v>17</v>
      </c>
      <c r="E179" s="133" t="s">
        <v>627</v>
      </c>
      <c r="F179" s="145"/>
      <c r="G179" s="152">
        <f>+G180</f>
        <v>60000</v>
      </c>
      <c r="H179" s="152">
        <f>+H180</f>
        <v>60000</v>
      </c>
      <c r="I179" s="149">
        <f t="shared" si="18"/>
        <v>100</v>
      </c>
    </row>
    <row r="180" spans="1:10" ht="33">
      <c r="A180" s="319" t="s">
        <v>594</v>
      </c>
      <c r="B180" s="133" t="s">
        <v>0</v>
      </c>
      <c r="C180" s="133" t="s">
        <v>43</v>
      </c>
      <c r="D180" s="133" t="s">
        <v>17</v>
      </c>
      <c r="E180" s="133" t="s">
        <v>627</v>
      </c>
      <c r="F180" s="145" t="s">
        <v>593</v>
      </c>
      <c r="G180" s="152">
        <v>60000</v>
      </c>
      <c r="H180" s="152">
        <v>60000</v>
      </c>
      <c r="I180" s="149">
        <f t="shared" si="18"/>
        <v>100</v>
      </c>
    </row>
    <row r="181" spans="1:10" ht="16.5">
      <c r="A181" s="331" t="s">
        <v>80</v>
      </c>
      <c r="B181" s="145" t="s">
        <v>0</v>
      </c>
      <c r="C181" s="145" t="s">
        <v>43</v>
      </c>
      <c r="D181" s="145" t="s">
        <v>17</v>
      </c>
      <c r="E181" s="133" t="s">
        <v>628</v>
      </c>
      <c r="F181" s="145"/>
      <c r="G181" s="152">
        <f>+G182</f>
        <v>100000</v>
      </c>
      <c r="H181" s="152">
        <f>+H182</f>
        <v>81600</v>
      </c>
      <c r="I181" s="149">
        <f t="shared" si="18"/>
        <v>81.599999999999994</v>
      </c>
    </row>
    <row r="182" spans="1:10" ht="33">
      <c r="A182" s="319" t="s">
        <v>594</v>
      </c>
      <c r="B182" s="145" t="s">
        <v>0</v>
      </c>
      <c r="C182" s="145" t="s">
        <v>43</v>
      </c>
      <c r="D182" s="145" t="s">
        <v>17</v>
      </c>
      <c r="E182" s="133" t="s">
        <v>628</v>
      </c>
      <c r="F182" s="145" t="s">
        <v>593</v>
      </c>
      <c r="G182" s="152">
        <v>100000</v>
      </c>
      <c r="H182" s="152">
        <v>81600</v>
      </c>
      <c r="I182" s="149">
        <f t="shared" si="18"/>
        <v>81.599999999999994</v>
      </c>
    </row>
    <row r="183" spans="1:10" ht="33">
      <c r="A183" s="335" t="s">
        <v>81</v>
      </c>
      <c r="B183" s="145" t="s">
        <v>0</v>
      </c>
      <c r="C183" s="145" t="s">
        <v>43</v>
      </c>
      <c r="D183" s="145" t="s">
        <v>17</v>
      </c>
      <c r="E183" s="133" t="s">
        <v>629</v>
      </c>
      <c r="F183" s="153"/>
      <c r="G183" s="152">
        <f>+G184</f>
        <v>5000</v>
      </c>
      <c r="H183" s="152">
        <f>+H184</f>
        <v>400</v>
      </c>
      <c r="I183" s="149">
        <f t="shared" si="18"/>
        <v>8</v>
      </c>
    </row>
    <row r="184" spans="1:10" ht="33">
      <c r="A184" s="319" t="s">
        <v>594</v>
      </c>
      <c r="B184" s="145" t="s">
        <v>0</v>
      </c>
      <c r="C184" s="145" t="s">
        <v>43</v>
      </c>
      <c r="D184" s="145" t="s">
        <v>17</v>
      </c>
      <c r="E184" s="133" t="s">
        <v>629</v>
      </c>
      <c r="F184" s="145" t="s">
        <v>593</v>
      </c>
      <c r="G184" s="152">
        <v>5000</v>
      </c>
      <c r="H184" s="152">
        <v>400</v>
      </c>
      <c r="I184" s="149">
        <f t="shared" si="18"/>
        <v>8</v>
      </c>
    </row>
    <row r="185" spans="1:10" ht="51.75" customHeight="1">
      <c r="A185" s="319" t="s">
        <v>661</v>
      </c>
      <c r="B185" s="145" t="s">
        <v>0</v>
      </c>
      <c r="C185" s="145" t="s">
        <v>43</v>
      </c>
      <c r="D185" s="145" t="s">
        <v>17</v>
      </c>
      <c r="E185" s="133" t="s">
        <v>660</v>
      </c>
      <c r="F185" s="153"/>
      <c r="G185" s="152">
        <f>G186</f>
        <v>81066</v>
      </c>
      <c r="H185" s="152">
        <f>H186</f>
        <v>6900</v>
      </c>
      <c r="I185" s="149">
        <f t="shared" si="18"/>
        <v>8.5115831544667309</v>
      </c>
    </row>
    <row r="186" spans="1:10" ht="30" customHeight="1">
      <c r="A186" s="319" t="s">
        <v>594</v>
      </c>
      <c r="B186" s="145" t="s">
        <v>0</v>
      </c>
      <c r="C186" s="145" t="s">
        <v>43</v>
      </c>
      <c r="D186" s="145" t="s">
        <v>17</v>
      </c>
      <c r="E186" s="133" t="s">
        <v>660</v>
      </c>
      <c r="F186" s="145" t="s">
        <v>593</v>
      </c>
      <c r="G186" s="152">
        <v>81066</v>
      </c>
      <c r="H186" s="152">
        <v>6900</v>
      </c>
      <c r="I186" s="149">
        <f t="shared" si="18"/>
        <v>8.5115831544667309</v>
      </c>
    </row>
    <row r="187" spans="1:10" ht="36.6" customHeight="1">
      <c r="A187" s="337" t="s">
        <v>313</v>
      </c>
      <c r="B187" s="133" t="s">
        <v>0</v>
      </c>
      <c r="C187" s="133" t="s">
        <v>43</v>
      </c>
      <c r="D187" s="133" t="s">
        <v>17</v>
      </c>
      <c r="E187" s="133" t="s">
        <v>566</v>
      </c>
      <c r="F187" s="145"/>
      <c r="G187" s="152">
        <f>G188</f>
        <v>53700</v>
      </c>
      <c r="H187" s="152">
        <f>H188</f>
        <v>23511.759999999998</v>
      </c>
      <c r="I187" s="149">
        <f t="shared" si="18"/>
        <v>43.783538175046552</v>
      </c>
    </row>
    <row r="188" spans="1:10" ht="54.6" customHeight="1">
      <c r="A188" s="337" t="s">
        <v>656</v>
      </c>
      <c r="B188" s="133" t="s">
        <v>0</v>
      </c>
      <c r="C188" s="133" t="s">
        <v>43</v>
      </c>
      <c r="D188" s="133" t="s">
        <v>17</v>
      </c>
      <c r="E188" s="133" t="s">
        <v>639</v>
      </c>
      <c r="F188" s="145"/>
      <c r="G188" s="152">
        <f>G189</f>
        <v>53700</v>
      </c>
      <c r="H188" s="152">
        <f>H189</f>
        <v>23511.759999999998</v>
      </c>
      <c r="I188" s="137">
        <f t="shared" si="18"/>
        <v>43.783538175046552</v>
      </c>
      <c r="J188" s="99"/>
    </row>
    <row r="189" spans="1:10" ht="16.5">
      <c r="A189" s="319" t="s">
        <v>77</v>
      </c>
      <c r="B189" s="133" t="s">
        <v>0</v>
      </c>
      <c r="C189" s="133" t="s">
        <v>43</v>
      </c>
      <c r="D189" s="133" t="s">
        <v>17</v>
      </c>
      <c r="E189" s="133" t="s">
        <v>639</v>
      </c>
      <c r="F189" s="145" t="s">
        <v>78</v>
      </c>
      <c r="G189" s="152">
        <v>53700</v>
      </c>
      <c r="H189" s="152">
        <v>23511.759999999998</v>
      </c>
      <c r="I189" s="137">
        <f t="shared" si="18"/>
        <v>43.783538175046552</v>
      </c>
      <c r="J189" s="99"/>
    </row>
    <row r="190" spans="1:10" ht="19.5" customHeight="1">
      <c r="A190" s="339" t="s">
        <v>82</v>
      </c>
      <c r="B190" s="135" t="s">
        <v>0</v>
      </c>
      <c r="C190" s="136" t="s">
        <v>83</v>
      </c>
      <c r="D190" s="136"/>
      <c r="E190" s="136"/>
      <c r="F190" s="136"/>
      <c r="G190" s="137">
        <f>G191</f>
        <v>3785904</v>
      </c>
      <c r="H190" s="137">
        <f>H191</f>
        <v>1650784.2299999997</v>
      </c>
      <c r="I190" s="149">
        <f t="shared" si="18"/>
        <v>43.603436061770182</v>
      </c>
      <c r="J190" s="99"/>
    </row>
    <row r="191" spans="1:10" ht="16.5">
      <c r="A191" s="324" t="s">
        <v>84</v>
      </c>
      <c r="B191" s="136" t="s">
        <v>0</v>
      </c>
      <c r="C191" s="136" t="s">
        <v>83</v>
      </c>
      <c r="D191" s="135" t="s">
        <v>8</v>
      </c>
      <c r="E191" s="136"/>
      <c r="F191" s="136"/>
      <c r="G191" s="151">
        <f>G192+G196+G211</f>
        <v>3785904</v>
      </c>
      <c r="H191" s="151">
        <f>H192+H196+H211</f>
        <v>1650784.2299999997</v>
      </c>
      <c r="I191" s="149">
        <f t="shared" si="18"/>
        <v>43.603436061770182</v>
      </c>
      <c r="J191" s="99"/>
    </row>
    <row r="192" spans="1:10" ht="39.75" customHeight="1">
      <c r="A192" s="307" t="s">
        <v>647</v>
      </c>
      <c r="B192" s="145" t="s">
        <v>0</v>
      </c>
      <c r="C192" s="145" t="s">
        <v>83</v>
      </c>
      <c r="D192" s="145" t="s">
        <v>8</v>
      </c>
      <c r="E192" s="145" t="s">
        <v>286</v>
      </c>
      <c r="F192" s="145"/>
      <c r="G192" s="152">
        <f t="shared" ref="G192:H194" si="22">G193</f>
        <v>9500</v>
      </c>
      <c r="H192" s="152">
        <f t="shared" si="22"/>
        <v>0</v>
      </c>
      <c r="I192" s="149">
        <f t="shared" si="18"/>
        <v>0</v>
      </c>
      <c r="J192" s="99"/>
    </row>
    <row r="193" spans="1:10" ht="16.5">
      <c r="A193" s="340" t="s">
        <v>320</v>
      </c>
      <c r="B193" s="145" t="s">
        <v>0</v>
      </c>
      <c r="C193" s="145" t="s">
        <v>83</v>
      </c>
      <c r="D193" s="145" t="s">
        <v>8</v>
      </c>
      <c r="E193" s="145" t="s">
        <v>630</v>
      </c>
      <c r="F193" s="145"/>
      <c r="G193" s="152">
        <f t="shared" si="22"/>
        <v>9500</v>
      </c>
      <c r="H193" s="152">
        <f t="shared" si="22"/>
        <v>0</v>
      </c>
      <c r="I193" s="149">
        <f t="shared" si="18"/>
        <v>0</v>
      </c>
      <c r="J193" s="99"/>
    </row>
    <row r="194" spans="1:10" ht="33">
      <c r="A194" s="334" t="s">
        <v>85</v>
      </c>
      <c r="B194" s="142" t="s">
        <v>0</v>
      </c>
      <c r="C194" s="145" t="s">
        <v>83</v>
      </c>
      <c r="D194" s="145" t="s">
        <v>8</v>
      </c>
      <c r="E194" s="142" t="s">
        <v>631</v>
      </c>
      <c r="F194" s="145"/>
      <c r="G194" s="152">
        <f t="shared" si="22"/>
        <v>9500</v>
      </c>
      <c r="H194" s="152">
        <f t="shared" si="22"/>
        <v>0</v>
      </c>
      <c r="I194" s="149">
        <f t="shared" si="18"/>
        <v>0</v>
      </c>
    </row>
    <row r="195" spans="1:10" ht="33">
      <c r="A195" s="335" t="s">
        <v>24</v>
      </c>
      <c r="B195" s="142" t="s">
        <v>0</v>
      </c>
      <c r="C195" s="145" t="s">
        <v>83</v>
      </c>
      <c r="D195" s="145" t="s">
        <v>8</v>
      </c>
      <c r="E195" s="142" t="s">
        <v>631</v>
      </c>
      <c r="F195" s="145" t="s">
        <v>25</v>
      </c>
      <c r="G195" s="152">
        <v>9500</v>
      </c>
      <c r="H195" s="152">
        <v>0</v>
      </c>
      <c r="I195" s="149">
        <f t="shared" si="18"/>
        <v>0</v>
      </c>
    </row>
    <row r="196" spans="1:10" ht="48" customHeight="1">
      <c r="A196" s="307" t="s">
        <v>609</v>
      </c>
      <c r="B196" s="145" t="s">
        <v>0</v>
      </c>
      <c r="C196" s="145" t="s">
        <v>83</v>
      </c>
      <c r="D196" s="145" t="s">
        <v>8</v>
      </c>
      <c r="E196" s="145" t="s">
        <v>455</v>
      </c>
      <c r="F196" s="145"/>
      <c r="G196" s="152">
        <f>G197+G202+G205</f>
        <v>3776404</v>
      </c>
      <c r="H196" s="152">
        <f>H197+H202+H205</f>
        <v>1650784.2299999997</v>
      </c>
      <c r="I196" s="149">
        <f t="shared" si="18"/>
        <v>43.713125767264302</v>
      </c>
    </row>
    <row r="197" spans="1:10" ht="21.75" customHeight="1">
      <c r="A197" s="307" t="s">
        <v>321</v>
      </c>
      <c r="B197" s="141" t="s">
        <v>0</v>
      </c>
      <c r="C197" s="141" t="s">
        <v>83</v>
      </c>
      <c r="D197" s="141" t="s">
        <v>8</v>
      </c>
      <c r="E197" s="145" t="s">
        <v>311</v>
      </c>
      <c r="F197" s="145"/>
      <c r="G197" s="152">
        <f>G198</f>
        <v>3635804</v>
      </c>
      <c r="H197" s="152">
        <f>H198</f>
        <v>1556226.8299999998</v>
      </c>
      <c r="I197" s="149">
        <f t="shared" si="18"/>
        <v>42.802825179795164</v>
      </c>
    </row>
    <row r="198" spans="1:10" ht="49.5">
      <c r="A198" s="318" t="s">
        <v>70</v>
      </c>
      <c r="B198" s="141" t="s">
        <v>0</v>
      </c>
      <c r="C198" s="141" t="s">
        <v>83</v>
      </c>
      <c r="D198" s="141" t="s">
        <v>8</v>
      </c>
      <c r="E198" s="145" t="s">
        <v>632</v>
      </c>
      <c r="F198" s="145"/>
      <c r="G198" s="152">
        <f>G199+G200+G201</f>
        <v>3635804</v>
      </c>
      <c r="H198" s="152">
        <f>H199+H200+H201</f>
        <v>1556226.8299999998</v>
      </c>
      <c r="I198" s="149">
        <f t="shared" si="18"/>
        <v>42.802825179795164</v>
      </c>
    </row>
    <row r="199" spans="1:10" ht="16.5">
      <c r="A199" s="319" t="s">
        <v>71</v>
      </c>
      <c r="B199" s="141" t="s">
        <v>0</v>
      </c>
      <c r="C199" s="141" t="s">
        <v>83</v>
      </c>
      <c r="D199" s="141" t="s">
        <v>8</v>
      </c>
      <c r="E199" s="145" t="s">
        <v>632</v>
      </c>
      <c r="F199" s="145" t="s">
        <v>72</v>
      </c>
      <c r="G199" s="152">
        <v>1484581</v>
      </c>
      <c r="H199" s="152">
        <v>735735.19</v>
      </c>
      <c r="I199" s="149">
        <f t="shared" si="18"/>
        <v>49.558440394966659</v>
      </c>
    </row>
    <row r="200" spans="1:10" ht="33">
      <c r="A200" s="319" t="s">
        <v>24</v>
      </c>
      <c r="B200" s="141" t="s">
        <v>0</v>
      </c>
      <c r="C200" s="141" t="s">
        <v>83</v>
      </c>
      <c r="D200" s="141" t="s">
        <v>8</v>
      </c>
      <c r="E200" s="145" t="s">
        <v>632</v>
      </c>
      <c r="F200" s="145" t="s">
        <v>25</v>
      </c>
      <c r="G200" s="152">
        <v>1790236</v>
      </c>
      <c r="H200" s="152">
        <v>640198.68999999994</v>
      </c>
      <c r="I200" s="149">
        <f t="shared" si="18"/>
        <v>35.760575142048303</v>
      </c>
    </row>
    <row r="201" spans="1:10" ht="16.5">
      <c r="A201" s="319" t="s">
        <v>26</v>
      </c>
      <c r="B201" s="141" t="s">
        <v>0</v>
      </c>
      <c r="C201" s="141" t="s">
        <v>83</v>
      </c>
      <c r="D201" s="141" t="s">
        <v>8</v>
      </c>
      <c r="E201" s="145" t="s">
        <v>632</v>
      </c>
      <c r="F201" s="145" t="s">
        <v>27</v>
      </c>
      <c r="G201" s="152">
        <v>360987</v>
      </c>
      <c r="H201" s="152">
        <v>180292.95</v>
      </c>
      <c r="I201" s="149">
        <f t="shared" si="18"/>
        <v>49.944443982747302</v>
      </c>
    </row>
    <row r="202" spans="1:10" ht="16.5">
      <c r="A202" s="312" t="s">
        <v>322</v>
      </c>
      <c r="B202" s="141" t="s">
        <v>0</v>
      </c>
      <c r="C202" s="141" t="s">
        <v>83</v>
      </c>
      <c r="D202" s="141" t="s">
        <v>8</v>
      </c>
      <c r="E202" s="145" t="s">
        <v>633</v>
      </c>
      <c r="F202" s="145"/>
      <c r="G202" s="152">
        <f>G203</f>
        <v>140600</v>
      </c>
      <c r="H202" s="152">
        <f>H203</f>
        <v>94557.4</v>
      </c>
      <c r="I202" s="149">
        <f t="shared" si="18"/>
        <v>67.252773826458039</v>
      </c>
    </row>
    <row r="203" spans="1:10" ht="16.5">
      <c r="A203" s="312" t="s">
        <v>87</v>
      </c>
      <c r="B203" s="141" t="s">
        <v>0</v>
      </c>
      <c r="C203" s="141" t="s">
        <v>83</v>
      </c>
      <c r="D203" s="141" t="s">
        <v>8</v>
      </c>
      <c r="E203" s="145" t="s">
        <v>634</v>
      </c>
      <c r="F203" s="145"/>
      <c r="G203" s="152">
        <f>G204</f>
        <v>140600</v>
      </c>
      <c r="H203" s="152">
        <f>H204</f>
        <v>94557.4</v>
      </c>
      <c r="I203" s="149">
        <f t="shared" si="18"/>
        <v>67.252773826458039</v>
      </c>
    </row>
    <row r="204" spans="1:10" ht="33">
      <c r="A204" s="319" t="s">
        <v>24</v>
      </c>
      <c r="B204" s="141" t="s">
        <v>0</v>
      </c>
      <c r="C204" s="141" t="s">
        <v>83</v>
      </c>
      <c r="D204" s="141" t="s">
        <v>8</v>
      </c>
      <c r="E204" s="145" t="s">
        <v>634</v>
      </c>
      <c r="F204" s="145" t="s">
        <v>25</v>
      </c>
      <c r="G204" s="152">
        <v>140600</v>
      </c>
      <c r="H204" s="152">
        <v>94557.4</v>
      </c>
      <c r="I204" s="149">
        <f t="shared" si="18"/>
        <v>67.252773826458039</v>
      </c>
    </row>
    <row r="205" spans="1:10" ht="16.5">
      <c r="A205" s="312" t="s">
        <v>323</v>
      </c>
      <c r="B205" s="145" t="s">
        <v>0</v>
      </c>
      <c r="C205" s="145" t="s">
        <v>83</v>
      </c>
      <c r="D205" s="145" t="s">
        <v>8</v>
      </c>
      <c r="E205" s="145" t="s">
        <v>635</v>
      </c>
      <c r="F205" s="145"/>
      <c r="G205" s="152">
        <f>G209+G206</f>
        <v>0</v>
      </c>
      <c r="H205" s="152">
        <f>H209+H206</f>
        <v>0</v>
      </c>
      <c r="I205" s="149">
        <v>0</v>
      </c>
    </row>
    <row r="206" spans="1:10" ht="33">
      <c r="A206" s="335" t="s">
        <v>602</v>
      </c>
      <c r="B206" s="145" t="s">
        <v>0</v>
      </c>
      <c r="C206" s="145" t="s">
        <v>83</v>
      </c>
      <c r="D206" s="145" t="s">
        <v>8</v>
      </c>
      <c r="E206" s="145" t="s">
        <v>636</v>
      </c>
      <c r="F206" s="145"/>
      <c r="G206" s="152">
        <f>G207+G208</f>
        <v>0</v>
      </c>
      <c r="H206" s="152">
        <f>H207+H208</f>
        <v>0</v>
      </c>
      <c r="I206" s="149">
        <v>0</v>
      </c>
    </row>
    <row r="207" spans="1:10" ht="32.25" customHeight="1">
      <c r="A207" s="319" t="s">
        <v>24</v>
      </c>
      <c r="B207" s="145" t="s">
        <v>0</v>
      </c>
      <c r="C207" s="145" t="s">
        <v>83</v>
      </c>
      <c r="D207" s="145" t="s">
        <v>8</v>
      </c>
      <c r="E207" s="145" t="s">
        <v>636</v>
      </c>
      <c r="F207" s="145" t="s">
        <v>25</v>
      </c>
      <c r="G207" s="152">
        <v>0</v>
      </c>
      <c r="H207" s="152">
        <v>0</v>
      </c>
      <c r="I207" s="149">
        <v>0</v>
      </c>
    </row>
    <row r="208" spans="1:10" ht="21" customHeight="1">
      <c r="A208" s="319" t="s">
        <v>54</v>
      </c>
      <c r="B208" s="145" t="s">
        <v>0</v>
      </c>
      <c r="C208" s="145" t="s">
        <v>83</v>
      </c>
      <c r="D208" s="145" t="s">
        <v>8</v>
      </c>
      <c r="E208" s="145" t="s">
        <v>636</v>
      </c>
      <c r="F208" s="145" t="s">
        <v>55</v>
      </c>
      <c r="G208" s="152">
        <v>0</v>
      </c>
      <c r="H208" s="152">
        <v>0</v>
      </c>
      <c r="I208" s="149">
        <v>0</v>
      </c>
    </row>
    <row r="209" spans="1:9" ht="27" customHeight="1">
      <c r="A209" s="328" t="s">
        <v>86</v>
      </c>
      <c r="B209" s="145" t="s">
        <v>0</v>
      </c>
      <c r="C209" s="145" t="s">
        <v>83</v>
      </c>
      <c r="D209" s="145" t="s">
        <v>8</v>
      </c>
      <c r="E209" s="145" t="s">
        <v>637</v>
      </c>
      <c r="F209" s="145"/>
      <c r="G209" s="152">
        <f>G210</f>
        <v>0</v>
      </c>
      <c r="H209" s="152">
        <f>H210</f>
        <v>0</v>
      </c>
      <c r="I209" s="149">
        <v>0</v>
      </c>
    </row>
    <row r="210" spans="1:9" ht="21" customHeight="1">
      <c r="A210" s="331" t="s">
        <v>54</v>
      </c>
      <c r="B210" s="145" t="s">
        <v>0</v>
      </c>
      <c r="C210" s="145" t="s">
        <v>83</v>
      </c>
      <c r="D210" s="145" t="s">
        <v>8</v>
      </c>
      <c r="E210" s="145" t="s">
        <v>637</v>
      </c>
      <c r="F210" s="145" t="s">
        <v>55</v>
      </c>
      <c r="G210" s="152">
        <v>0</v>
      </c>
      <c r="H210" s="152">
        <v>0</v>
      </c>
      <c r="I210" s="149">
        <v>0</v>
      </c>
    </row>
    <row r="211" spans="1:9" ht="35.25" customHeight="1">
      <c r="A211" s="319" t="s">
        <v>671</v>
      </c>
      <c r="B211" s="145" t="s">
        <v>0</v>
      </c>
      <c r="C211" s="145" t="s">
        <v>83</v>
      </c>
      <c r="D211" s="145" t="s">
        <v>8</v>
      </c>
      <c r="E211" s="145" t="s">
        <v>676</v>
      </c>
      <c r="F211" s="145"/>
      <c r="G211" s="152">
        <f t="shared" ref="G211:H213" si="23">G212</f>
        <v>0</v>
      </c>
      <c r="H211" s="152">
        <f t="shared" si="23"/>
        <v>0</v>
      </c>
      <c r="I211" s="149">
        <v>0</v>
      </c>
    </row>
    <row r="212" spans="1:9" ht="18" customHeight="1">
      <c r="A212" s="331" t="s">
        <v>673</v>
      </c>
      <c r="B212" s="145" t="s">
        <v>0</v>
      </c>
      <c r="C212" s="145" t="s">
        <v>83</v>
      </c>
      <c r="D212" s="145" t="s">
        <v>8</v>
      </c>
      <c r="E212" s="145" t="s">
        <v>672</v>
      </c>
      <c r="F212" s="145"/>
      <c r="G212" s="152">
        <f t="shared" si="23"/>
        <v>0</v>
      </c>
      <c r="H212" s="152">
        <f t="shared" si="23"/>
        <v>0</v>
      </c>
      <c r="I212" s="149">
        <v>0</v>
      </c>
    </row>
    <row r="213" spans="1:9" ht="37.5" customHeight="1">
      <c r="A213" s="319" t="s">
        <v>674</v>
      </c>
      <c r="B213" s="145" t="s">
        <v>0</v>
      </c>
      <c r="C213" s="145" t="s">
        <v>83</v>
      </c>
      <c r="D213" s="145" t="s">
        <v>8</v>
      </c>
      <c r="E213" s="145" t="s">
        <v>675</v>
      </c>
      <c r="F213" s="145"/>
      <c r="G213" s="152">
        <f t="shared" si="23"/>
        <v>0</v>
      </c>
      <c r="H213" s="152">
        <f t="shared" si="23"/>
        <v>0</v>
      </c>
      <c r="I213" s="149">
        <v>0</v>
      </c>
    </row>
    <row r="214" spans="1:9" ht="34.5" customHeight="1">
      <c r="A214" s="319" t="s">
        <v>24</v>
      </c>
      <c r="B214" s="145" t="s">
        <v>0</v>
      </c>
      <c r="C214" s="145" t="s">
        <v>83</v>
      </c>
      <c r="D214" s="145" t="s">
        <v>8</v>
      </c>
      <c r="E214" s="145" t="s">
        <v>675</v>
      </c>
      <c r="F214" s="145" t="s">
        <v>25</v>
      </c>
      <c r="G214" s="152">
        <v>0</v>
      </c>
      <c r="H214" s="152">
        <v>0</v>
      </c>
      <c r="I214" s="149">
        <v>0</v>
      </c>
    </row>
    <row r="215" spans="1:9" ht="16.5">
      <c r="A215" s="341" t="s">
        <v>88</v>
      </c>
      <c r="B215" s="342"/>
      <c r="C215" s="343"/>
      <c r="D215" s="343"/>
      <c r="E215" s="343"/>
      <c r="F215" s="343"/>
      <c r="G215" s="344">
        <f>G25+G61+G68+G84+G95+G130+G140+G166+G190+G160</f>
        <v>26783675.98</v>
      </c>
      <c r="H215" s="344">
        <f>H25+H61+H68+H84+H95+H130+H140+H166+H190+H160</f>
        <v>14478814.670000002</v>
      </c>
      <c r="I215" s="344">
        <f>H215/G215*100</f>
        <v>54.058355099619902</v>
      </c>
    </row>
    <row r="217" spans="1:9" ht="20.25" customHeight="1"/>
    <row r="219" spans="1:9" ht="26.65" customHeight="1"/>
  </sheetData>
  <sheetProtection selectLockedCells="1" selectUnlockedCells="1"/>
  <mergeCells count="4">
    <mergeCell ref="A19:I19"/>
    <mergeCell ref="A20:I20"/>
    <mergeCell ref="A17:J17"/>
    <mergeCell ref="A18:J18"/>
  </mergeCells>
  <pageMargins left="1.1811023622047245" right="0.59055118110236227" top="0.59055118110236227" bottom="0.59055118110236227" header="0.51181102362204722" footer="0.51181102362204722"/>
  <pageSetup paperSize="9" scale="45" firstPageNumber="0" orientation="portrait" horizontalDpi="300" verticalDpi="300" r:id="rId1"/>
  <headerFooter alignWithMargins="0"/>
  <rowBreaks count="3" manualBreakCount="3">
    <brk id="67" max="16383" man="1"/>
    <brk id="122" max="16383" man="1"/>
    <brk id="18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view="pageBreakPreview" topLeftCell="A33" zoomScaleNormal="80" workbookViewId="0">
      <selection activeCell="A7" sqref="A7"/>
    </sheetView>
  </sheetViews>
  <sheetFormatPr defaultRowHeight="12.75"/>
  <cols>
    <col min="1" max="1" width="67.7109375" customWidth="1"/>
    <col min="2" max="2" width="8.85546875" style="89" customWidth="1"/>
    <col min="3" max="3" width="8" style="90" customWidth="1"/>
    <col min="4" max="4" width="16.28515625" style="90" customWidth="1"/>
    <col min="5" max="5" width="17.85546875" style="90" customWidth="1"/>
    <col min="6" max="6" width="15.85546875" customWidth="1"/>
    <col min="7" max="7" width="9.140625" hidden="1" customWidth="1"/>
    <col min="8" max="8" width="7.28515625" hidden="1" customWidth="1"/>
    <col min="9" max="9" width="9.140625" hidden="1" customWidth="1"/>
  </cols>
  <sheetData>
    <row r="1" spans="1:9" ht="16.5">
      <c r="A1" s="255"/>
      <c r="B1" s="356" t="s">
        <v>712</v>
      </c>
      <c r="C1" s="356"/>
      <c r="D1" s="356"/>
      <c r="E1" s="357"/>
      <c r="F1" s="233"/>
      <c r="G1" s="234"/>
      <c r="H1" s="234"/>
      <c r="I1" s="91"/>
    </row>
    <row r="2" spans="1:9" ht="16.5">
      <c r="A2" s="256"/>
      <c r="B2" s="357" t="s">
        <v>713</v>
      </c>
      <c r="C2" s="357"/>
      <c r="D2" s="356"/>
      <c r="E2" s="357"/>
      <c r="F2" s="236"/>
      <c r="G2" s="237"/>
      <c r="H2" s="237"/>
      <c r="I2" s="91"/>
    </row>
    <row r="3" spans="1:9" ht="16.5">
      <c r="A3" s="257"/>
      <c r="B3" s="357" t="s">
        <v>714</v>
      </c>
      <c r="C3" s="357"/>
      <c r="D3" s="356"/>
      <c r="E3" s="357"/>
      <c r="F3" s="237"/>
      <c r="G3" s="237"/>
      <c r="H3" s="237"/>
      <c r="I3" s="92"/>
    </row>
    <row r="4" spans="1:9" ht="16.5">
      <c r="A4" s="255"/>
      <c r="B4" s="357" t="s">
        <v>720</v>
      </c>
      <c r="C4" s="357"/>
      <c r="D4" s="356"/>
      <c r="E4" s="357"/>
      <c r="F4" s="233"/>
      <c r="G4" s="242"/>
      <c r="H4" s="242"/>
    </row>
    <row r="5" spans="1:9" ht="16.5">
      <c r="A5" s="255"/>
      <c r="B5" s="357" t="s">
        <v>721</v>
      </c>
      <c r="C5" s="357"/>
      <c r="D5" s="356"/>
      <c r="E5" s="357"/>
      <c r="F5" s="233"/>
      <c r="G5" s="242"/>
      <c r="H5" s="242"/>
    </row>
    <row r="6" spans="1:9" ht="15.75">
      <c r="A6" s="255"/>
      <c r="B6" s="233"/>
      <c r="C6" s="233"/>
      <c r="D6" s="233"/>
      <c r="E6" s="233"/>
      <c r="F6" s="233"/>
      <c r="G6" s="242"/>
      <c r="H6" s="242"/>
    </row>
    <row r="7" spans="1:9" ht="15.75">
      <c r="A7" s="255"/>
      <c r="B7" s="233"/>
      <c r="C7" s="233"/>
      <c r="D7" s="233"/>
      <c r="E7" s="233"/>
      <c r="F7" s="233"/>
      <c r="G7" s="242"/>
      <c r="H7" s="242"/>
    </row>
    <row r="8" spans="1:9" ht="15.75">
      <c r="A8" s="255"/>
      <c r="B8" s="233"/>
      <c r="C8" s="233"/>
      <c r="D8" s="233"/>
      <c r="E8" s="233"/>
      <c r="F8" s="233"/>
      <c r="G8" s="242"/>
      <c r="H8" s="242"/>
    </row>
    <row r="9" spans="1:9" ht="20.25">
      <c r="A9" s="376" t="s">
        <v>678</v>
      </c>
      <c r="B9" s="376"/>
      <c r="C9" s="376"/>
      <c r="D9" s="376"/>
      <c r="E9" s="376"/>
      <c r="F9" s="377"/>
      <c r="G9" s="377"/>
      <c r="H9" s="377"/>
      <c r="I9" s="377"/>
    </row>
    <row r="10" spans="1:9" ht="55.5" customHeight="1">
      <c r="A10" s="375" t="s">
        <v>697</v>
      </c>
      <c r="B10" s="375"/>
      <c r="C10" s="375"/>
      <c r="D10" s="375"/>
      <c r="E10" s="375"/>
      <c r="F10" s="375"/>
    </row>
    <row r="11" spans="1:9" ht="16.5">
      <c r="A11" s="374" t="s">
        <v>166</v>
      </c>
      <c r="B11" s="374"/>
      <c r="C11" s="374"/>
      <c r="D11" s="374"/>
      <c r="E11" s="374"/>
      <c r="F11" s="374"/>
    </row>
    <row r="12" spans="1:9" ht="18.75" customHeight="1" thickBot="1">
      <c r="A12" s="172"/>
      <c r="B12" s="95" t="s">
        <v>166</v>
      </c>
      <c r="C12" s="173"/>
      <c r="D12" s="173"/>
      <c r="E12" s="173"/>
      <c r="F12" s="97" t="s">
        <v>107</v>
      </c>
    </row>
    <row r="13" spans="1:9" ht="55.5" customHeight="1" thickBot="1">
      <c r="A13" s="267" t="s">
        <v>109</v>
      </c>
      <c r="B13" s="268" t="s">
        <v>2</v>
      </c>
      <c r="C13" s="268" t="s">
        <v>3</v>
      </c>
      <c r="D13" s="265" t="s">
        <v>204</v>
      </c>
      <c r="E13" s="265" t="s">
        <v>692</v>
      </c>
      <c r="F13" s="266" t="s">
        <v>682</v>
      </c>
    </row>
    <row r="14" spans="1:9" ht="16.5">
      <c r="A14" s="271" t="s">
        <v>7</v>
      </c>
      <c r="B14" s="272" t="s">
        <v>8</v>
      </c>
      <c r="C14" s="272"/>
      <c r="D14" s="273">
        <f>D15+D16+D17+D18+D19</f>
        <v>7548069.9800000004</v>
      </c>
      <c r="E14" s="273">
        <f>E15+E16+E17+E18+E19</f>
        <v>3921958.4200000004</v>
      </c>
      <c r="F14" s="274">
        <f>E14/D14*100</f>
        <v>51.959751703308932</v>
      </c>
    </row>
    <row r="15" spans="1:9" ht="33">
      <c r="A15" s="163" t="s">
        <v>9</v>
      </c>
      <c r="B15" s="133" t="s">
        <v>8</v>
      </c>
      <c r="C15" s="145" t="s">
        <v>10</v>
      </c>
      <c r="D15" s="143">
        <f>Вед.2018!G26</f>
        <v>1103516</v>
      </c>
      <c r="E15" s="143">
        <f>Вед.2018!H26</f>
        <v>735882.55</v>
      </c>
      <c r="F15" s="167">
        <f t="shared" ref="F15:F44" si="0">E15/D15*100</f>
        <v>66.685263285715848</v>
      </c>
      <c r="G15" s="83"/>
    </row>
    <row r="16" spans="1:9" ht="49.5">
      <c r="A16" s="163" t="s">
        <v>16</v>
      </c>
      <c r="B16" s="133" t="s">
        <v>8</v>
      </c>
      <c r="C16" s="145" t="s">
        <v>17</v>
      </c>
      <c r="D16" s="152">
        <f>Вед.2018!G31</f>
        <v>423742</v>
      </c>
      <c r="E16" s="152">
        <f>Вед.2018!H31</f>
        <v>302067.34000000003</v>
      </c>
      <c r="F16" s="167">
        <f t="shared" si="0"/>
        <v>71.285673829830415</v>
      </c>
      <c r="G16" s="83"/>
    </row>
    <row r="17" spans="1:7" ht="49.5">
      <c r="A17" s="163" t="s">
        <v>20</v>
      </c>
      <c r="B17" s="133" t="s">
        <v>8</v>
      </c>
      <c r="C17" s="133" t="s">
        <v>21</v>
      </c>
      <c r="D17" s="143">
        <f>Вед.2018!G36</f>
        <v>5761061.9800000004</v>
      </c>
      <c r="E17" s="143">
        <f>Вед.2018!H36</f>
        <v>2777761.0900000003</v>
      </c>
      <c r="F17" s="167">
        <f t="shared" si="0"/>
        <v>48.216129242199194</v>
      </c>
      <c r="G17" s="83"/>
    </row>
    <row r="18" spans="1:7" ht="18.75">
      <c r="A18" s="162" t="s">
        <v>264</v>
      </c>
      <c r="B18" s="174" t="s">
        <v>8</v>
      </c>
      <c r="C18" s="174" t="s">
        <v>83</v>
      </c>
      <c r="D18" s="146">
        <f>Вед.2018!G44</f>
        <v>25000</v>
      </c>
      <c r="E18" s="146">
        <f>Вед.2018!H44</f>
        <v>0</v>
      </c>
      <c r="F18" s="167">
        <f t="shared" si="0"/>
        <v>0</v>
      </c>
      <c r="G18" s="87"/>
    </row>
    <row r="19" spans="1:7" ht="16.5">
      <c r="A19" s="163" t="s">
        <v>28</v>
      </c>
      <c r="B19" s="133" t="s">
        <v>8</v>
      </c>
      <c r="C19" s="133" t="s">
        <v>29</v>
      </c>
      <c r="D19" s="143">
        <f>Вед.2018!G49</f>
        <v>234750</v>
      </c>
      <c r="E19" s="143">
        <f>Вед.2018!H49</f>
        <v>106247.44</v>
      </c>
      <c r="F19" s="167">
        <f t="shared" si="0"/>
        <v>45.259825346112883</v>
      </c>
      <c r="G19" s="83"/>
    </row>
    <row r="20" spans="1:7" ht="20.25" customHeight="1">
      <c r="A20" s="131" t="s">
        <v>31</v>
      </c>
      <c r="B20" s="275" t="s">
        <v>10</v>
      </c>
      <c r="C20" s="276"/>
      <c r="D20" s="277">
        <f>D21</f>
        <v>226850</v>
      </c>
      <c r="E20" s="277">
        <f>E21</f>
        <v>165736.07</v>
      </c>
      <c r="F20" s="167">
        <f t="shared" si="0"/>
        <v>73.059761957240468</v>
      </c>
    </row>
    <row r="21" spans="1:7" ht="18.75" customHeight="1">
      <c r="A21" s="163" t="s">
        <v>32</v>
      </c>
      <c r="B21" s="133" t="s">
        <v>10</v>
      </c>
      <c r="C21" s="145" t="s">
        <v>17</v>
      </c>
      <c r="D21" s="149">
        <f>Вед.2018!G64</f>
        <v>226850</v>
      </c>
      <c r="E21" s="149">
        <f>Вед.2018!H64</f>
        <v>165736.07</v>
      </c>
      <c r="F21" s="167">
        <f t="shared" si="0"/>
        <v>73.059761957240468</v>
      </c>
      <c r="G21" s="83"/>
    </row>
    <row r="22" spans="1:7" ht="33">
      <c r="A22" s="163" t="s">
        <v>34</v>
      </c>
      <c r="B22" s="145" t="s">
        <v>17</v>
      </c>
      <c r="C22" s="145"/>
      <c r="D22" s="149">
        <f>D23+D24</f>
        <v>142000</v>
      </c>
      <c r="E22" s="149">
        <f>E23+E24</f>
        <v>56664.800000000003</v>
      </c>
      <c r="F22" s="167">
        <f t="shared" si="0"/>
        <v>39.904788732394373</v>
      </c>
    </row>
    <row r="23" spans="1:7" ht="17.25" customHeight="1">
      <c r="A23" s="163" t="s">
        <v>35</v>
      </c>
      <c r="B23" s="133" t="s">
        <v>17</v>
      </c>
      <c r="C23" s="133" t="s">
        <v>10</v>
      </c>
      <c r="D23" s="152">
        <f>Вед.2018!G69</f>
        <v>11000</v>
      </c>
      <c r="E23" s="152">
        <f>Вед.2018!H69</f>
        <v>6000</v>
      </c>
      <c r="F23" s="167">
        <f t="shared" si="0"/>
        <v>54.54545454545454</v>
      </c>
      <c r="G23" s="83"/>
    </row>
    <row r="24" spans="1:7" ht="15.75" customHeight="1">
      <c r="A24" s="158" t="s">
        <v>42</v>
      </c>
      <c r="B24" s="133" t="s">
        <v>17</v>
      </c>
      <c r="C24" s="133" t="s">
        <v>43</v>
      </c>
      <c r="D24" s="152">
        <f>Вед.2018!G83</f>
        <v>131000</v>
      </c>
      <c r="E24" s="152">
        <f>Вед.2018!H79</f>
        <v>50664.800000000003</v>
      </c>
      <c r="F24" s="167">
        <f t="shared" si="0"/>
        <v>38.675419847328243</v>
      </c>
      <c r="G24" s="83"/>
    </row>
    <row r="25" spans="1:7" ht="18.75" customHeight="1">
      <c r="A25" s="163" t="s">
        <v>44</v>
      </c>
      <c r="B25" s="145" t="s">
        <v>21</v>
      </c>
      <c r="C25" s="145"/>
      <c r="D25" s="146">
        <f>+D26+D27</f>
        <v>553400</v>
      </c>
      <c r="E25" s="146">
        <f>+E26+E27</f>
        <v>377421.07</v>
      </c>
      <c r="F25" s="167">
        <f t="shared" si="0"/>
        <v>68.200410191543199</v>
      </c>
    </row>
    <row r="26" spans="1:7" ht="16.5">
      <c r="A26" s="163" t="s">
        <v>46</v>
      </c>
      <c r="B26" s="145" t="s">
        <v>21</v>
      </c>
      <c r="C26" s="142" t="s">
        <v>38</v>
      </c>
      <c r="D26" s="143">
        <f>Вед.2018!G85</f>
        <v>543400</v>
      </c>
      <c r="E26" s="143">
        <f>Вед.2018!H85</f>
        <v>377421.07</v>
      </c>
      <c r="F26" s="167">
        <f t="shared" si="0"/>
        <v>69.455478468899528</v>
      </c>
      <c r="G26" s="83"/>
    </row>
    <row r="27" spans="1:7" ht="17.25" customHeight="1">
      <c r="A27" s="163" t="s">
        <v>48</v>
      </c>
      <c r="B27" s="145" t="s">
        <v>21</v>
      </c>
      <c r="C27" s="142" t="s">
        <v>49</v>
      </c>
      <c r="D27" s="146">
        <f>Вед.2018!G90</f>
        <v>10000</v>
      </c>
      <c r="E27" s="146">
        <f>Вед.2018!H92</f>
        <v>0</v>
      </c>
      <c r="F27" s="167">
        <f t="shared" si="0"/>
        <v>0</v>
      </c>
      <c r="G27" s="83"/>
    </row>
    <row r="28" spans="1:7" ht="16.5">
      <c r="A28" s="163" t="s">
        <v>50</v>
      </c>
      <c r="B28" s="145" t="s">
        <v>51</v>
      </c>
      <c r="C28" s="145"/>
      <c r="D28" s="149">
        <f>D29+D30+D31+D32</f>
        <v>1522801</v>
      </c>
      <c r="E28" s="149">
        <f>E29+E30+E31+E32</f>
        <v>688365.7</v>
      </c>
      <c r="F28" s="167">
        <f t="shared" si="0"/>
        <v>45.203916992436959</v>
      </c>
      <c r="G28" s="175"/>
    </row>
    <row r="29" spans="1:7" ht="16.5">
      <c r="A29" s="176" t="s">
        <v>52</v>
      </c>
      <c r="B29" s="269" t="s">
        <v>51</v>
      </c>
      <c r="C29" s="177" t="s">
        <v>8</v>
      </c>
      <c r="D29" s="270">
        <f>Вед.2018!G96</f>
        <v>7622</v>
      </c>
      <c r="E29" s="270">
        <f>Вед.2018!H94</f>
        <v>0</v>
      </c>
      <c r="F29" s="167">
        <f t="shared" si="0"/>
        <v>0</v>
      </c>
      <c r="G29" s="83"/>
    </row>
    <row r="30" spans="1:7" ht="16.5">
      <c r="A30" s="163" t="s">
        <v>53</v>
      </c>
      <c r="B30" s="133" t="s">
        <v>51</v>
      </c>
      <c r="C30" s="133" t="s">
        <v>10</v>
      </c>
      <c r="D30" s="149">
        <f>Вед.2018!G105</f>
        <v>1000</v>
      </c>
      <c r="E30" s="149">
        <f>Вед.2018!H99</f>
        <v>0</v>
      </c>
      <c r="F30" s="167">
        <f t="shared" si="0"/>
        <v>0</v>
      </c>
      <c r="G30" s="83"/>
    </row>
    <row r="31" spans="1:7" ht="16.5">
      <c r="A31" s="163" t="s">
        <v>56</v>
      </c>
      <c r="B31" s="145" t="s">
        <v>51</v>
      </c>
      <c r="C31" s="145" t="s">
        <v>17</v>
      </c>
      <c r="D31" s="149">
        <f>Вед.2018!G106</f>
        <v>1446379</v>
      </c>
      <c r="E31" s="149">
        <f>Вед.2018!H106</f>
        <v>688365.7</v>
      </c>
      <c r="F31" s="167">
        <f t="shared" si="0"/>
        <v>47.592346127812966</v>
      </c>
      <c r="G31" s="83"/>
    </row>
    <row r="32" spans="1:7" ht="16.5">
      <c r="A32" s="164" t="s">
        <v>655</v>
      </c>
      <c r="B32" s="145" t="s">
        <v>51</v>
      </c>
      <c r="C32" s="145" t="s">
        <v>51</v>
      </c>
      <c r="D32" s="149">
        <f>Вед.2018!G125</f>
        <v>67800</v>
      </c>
      <c r="E32" s="149">
        <f>Вед.2018!H123</f>
        <v>0</v>
      </c>
      <c r="F32" s="167">
        <f t="shared" si="0"/>
        <v>0</v>
      </c>
      <c r="G32" s="83"/>
    </row>
    <row r="33" spans="1:7" ht="16.5">
      <c r="A33" s="171" t="s">
        <v>64</v>
      </c>
      <c r="B33" s="133" t="s">
        <v>65</v>
      </c>
      <c r="C33" s="145"/>
      <c r="D33" s="149">
        <f>D34</f>
        <v>0</v>
      </c>
      <c r="E33" s="149">
        <f>E34</f>
        <v>0</v>
      </c>
      <c r="F33" s="167">
        <v>0</v>
      </c>
      <c r="G33" s="83"/>
    </row>
    <row r="34" spans="1:7" ht="16.5">
      <c r="A34" s="171" t="s">
        <v>66</v>
      </c>
      <c r="B34" s="133" t="s">
        <v>65</v>
      </c>
      <c r="C34" s="145" t="s">
        <v>10</v>
      </c>
      <c r="D34" s="149">
        <f>Вед.2018!G131</f>
        <v>0</v>
      </c>
      <c r="E34" s="149">
        <f>Вед.2018!H129</f>
        <v>0</v>
      </c>
      <c r="F34" s="167">
        <v>0</v>
      </c>
      <c r="G34" s="83"/>
    </row>
    <row r="35" spans="1:7" ht="16.5">
      <c r="A35" s="163" t="s">
        <v>67</v>
      </c>
      <c r="B35" s="145" t="s">
        <v>68</v>
      </c>
      <c r="C35" s="145"/>
      <c r="D35" s="149">
        <f>D36+D37</f>
        <v>12515412</v>
      </c>
      <c r="E35" s="149">
        <f>E36+E37</f>
        <v>7341097.0500000007</v>
      </c>
      <c r="F35" s="167">
        <f t="shared" si="0"/>
        <v>58.656455336827904</v>
      </c>
    </row>
    <row r="36" spans="1:7" ht="16.5">
      <c r="A36" s="163" t="s">
        <v>37</v>
      </c>
      <c r="B36" s="133" t="s">
        <v>68</v>
      </c>
      <c r="C36" s="133" t="s">
        <v>8</v>
      </c>
      <c r="D36" s="152">
        <f>Вед.2018!G141</f>
        <v>10169234</v>
      </c>
      <c r="E36" s="152">
        <f>Вед.2018!H141</f>
        <v>5830448.0300000003</v>
      </c>
      <c r="F36" s="167">
        <f t="shared" si="0"/>
        <v>57.334190854493073</v>
      </c>
      <c r="G36" s="83"/>
    </row>
    <row r="37" spans="1:7" ht="16.5">
      <c r="A37" s="163" t="s">
        <v>74</v>
      </c>
      <c r="B37" s="145" t="s">
        <v>68</v>
      </c>
      <c r="C37" s="145" t="s">
        <v>21</v>
      </c>
      <c r="D37" s="146">
        <f>Вед.2018!G154</f>
        <v>2346178</v>
      </c>
      <c r="E37" s="146">
        <f>Вед.2018!H154</f>
        <v>1510649.02</v>
      </c>
      <c r="F37" s="167">
        <f t="shared" si="0"/>
        <v>64.387656009049607</v>
      </c>
    </row>
    <row r="38" spans="1:7" ht="16.5">
      <c r="A38" s="163" t="s">
        <v>664</v>
      </c>
      <c r="B38" s="145" t="s">
        <v>38</v>
      </c>
      <c r="C38" s="145"/>
      <c r="D38" s="146">
        <f>D39</f>
        <v>20000</v>
      </c>
      <c r="E38" s="146">
        <f>E39</f>
        <v>16793.599999999999</v>
      </c>
      <c r="F38" s="167">
        <f t="shared" si="0"/>
        <v>83.968000000000004</v>
      </c>
    </row>
    <row r="39" spans="1:7" ht="16.5">
      <c r="A39" s="163" t="s">
        <v>665</v>
      </c>
      <c r="B39" s="145" t="s">
        <v>38</v>
      </c>
      <c r="C39" s="145" t="s">
        <v>38</v>
      </c>
      <c r="D39" s="146">
        <v>20000</v>
      </c>
      <c r="E39" s="146">
        <f>Вед.2018!H165</f>
        <v>16793.599999999999</v>
      </c>
      <c r="F39" s="167">
        <f t="shared" si="0"/>
        <v>83.968000000000004</v>
      </c>
    </row>
    <row r="40" spans="1:7" ht="16.5">
      <c r="A40" s="163" t="s">
        <v>75</v>
      </c>
      <c r="B40" s="145" t="s">
        <v>43</v>
      </c>
      <c r="C40" s="145"/>
      <c r="D40" s="146">
        <f>D41+D42</f>
        <v>469239</v>
      </c>
      <c r="E40" s="146">
        <f>E41+E42</f>
        <v>259993.73</v>
      </c>
      <c r="F40" s="167">
        <f t="shared" si="0"/>
        <v>55.40752793352641</v>
      </c>
    </row>
    <row r="41" spans="1:7" ht="16.5">
      <c r="A41" s="169" t="s">
        <v>76</v>
      </c>
      <c r="B41" s="140" t="s">
        <v>43</v>
      </c>
      <c r="C41" s="142" t="s">
        <v>8</v>
      </c>
      <c r="D41" s="143">
        <f>Вед.2018!G171</f>
        <v>124473</v>
      </c>
      <c r="E41" s="143">
        <f>Вед.2018!H171</f>
        <v>87581.97</v>
      </c>
      <c r="F41" s="167">
        <f t="shared" si="0"/>
        <v>70.362223132727578</v>
      </c>
    </row>
    <row r="42" spans="1:7" ht="16.5">
      <c r="A42" s="163" t="s">
        <v>79</v>
      </c>
      <c r="B42" s="145" t="s">
        <v>43</v>
      </c>
      <c r="C42" s="145" t="s">
        <v>17</v>
      </c>
      <c r="D42" s="146">
        <f>Вед.2018!G172</f>
        <v>344766</v>
      </c>
      <c r="E42" s="146">
        <f>Вед.2018!H172</f>
        <v>172411.76</v>
      </c>
      <c r="F42" s="167">
        <f t="shared" si="0"/>
        <v>50.008341889861526</v>
      </c>
    </row>
    <row r="43" spans="1:7" ht="16.5">
      <c r="A43" s="278" t="s">
        <v>82</v>
      </c>
      <c r="B43" s="145" t="s">
        <v>83</v>
      </c>
      <c r="C43" s="145"/>
      <c r="D43" s="146">
        <f>D44</f>
        <v>3785904</v>
      </c>
      <c r="E43" s="146">
        <f>E44</f>
        <v>1650784.2299999997</v>
      </c>
      <c r="F43" s="167">
        <f t="shared" si="0"/>
        <v>43.603436061770182</v>
      </c>
      <c r="G43" s="178"/>
    </row>
    <row r="44" spans="1:7" ht="17.25" thickBot="1">
      <c r="A44" s="280" t="s">
        <v>84</v>
      </c>
      <c r="B44" s="281" t="s">
        <v>83</v>
      </c>
      <c r="C44" s="282" t="s">
        <v>8</v>
      </c>
      <c r="D44" s="283">
        <f>Вед.2018!G191</f>
        <v>3785904</v>
      </c>
      <c r="E44" s="283">
        <f>Вед.2018!H191</f>
        <v>1650784.2299999997</v>
      </c>
      <c r="F44" s="284">
        <f t="shared" si="0"/>
        <v>43.603436061770182</v>
      </c>
      <c r="G44" s="83"/>
    </row>
    <row r="45" spans="1:7" ht="18" customHeight="1" thickBot="1">
      <c r="A45" s="220" t="s">
        <v>88</v>
      </c>
      <c r="B45" s="221"/>
      <c r="C45" s="221"/>
      <c r="D45" s="279">
        <f>D14+D20+D22+D25+D28+D35+D40+D43+D33+D38</f>
        <v>26783675.98</v>
      </c>
      <c r="E45" s="279">
        <f>E14+E20+E22+E25+E28+E35+E40+E43+E33+E38</f>
        <v>14478814.670000002</v>
      </c>
      <c r="F45" s="222">
        <f>E45/D45*100</f>
        <v>54.058355099619902</v>
      </c>
    </row>
    <row r="46" spans="1:7" ht="18.75" customHeight="1">
      <c r="A46" s="114"/>
      <c r="C46" s="89"/>
      <c r="D46" s="89"/>
      <c r="E46" s="89"/>
      <c r="F46" s="90"/>
      <c r="G46" s="83"/>
    </row>
    <row r="47" spans="1:7" ht="21.75" customHeight="1">
      <c r="A47" s="114"/>
      <c r="C47" s="89"/>
      <c r="D47" s="89"/>
      <c r="E47" s="89"/>
      <c r="F47" s="90"/>
    </row>
    <row r="48" spans="1:7" ht="18.2" customHeight="1"/>
  </sheetData>
  <sheetProtection selectLockedCells="1" selectUnlockedCells="1"/>
  <mergeCells count="3">
    <mergeCell ref="A11:F11"/>
    <mergeCell ref="A10:F10"/>
    <mergeCell ref="A9:I9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46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U156"/>
  <sheetViews>
    <sheetView tabSelected="1" view="pageBreakPreview" zoomScaleNormal="80" workbookViewId="0">
      <selection activeCell="I6" sqref="I6"/>
    </sheetView>
  </sheetViews>
  <sheetFormatPr defaultRowHeight="12.75"/>
  <cols>
    <col min="1" max="1" width="69.85546875" style="101" customWidth="1"/>
    <col min="2" max="2" width="23.5703125" style="102" customWidth="1"/>
    <col min="3" max="3" width="10.28515625" style="103" customWidth="1"/>
    <col min="4" max="4" width="16.7109375" style="103" customWidth="1"/>
    <col min="5" max="5" width="18.5703125" style="103" customWidth="1"/>
    <col min="6" max="6" width="17.140625" style="104" customWidth="1"/>
    <col min="7" max="7" width="0.140625" style="103" hidden="1" customWidth="1"/>
    <col min="8" max="8" width="18.140625" style="103" hidden="1" customWidth="1"/>
    <col min="9" max="16384" width="9.140625" style="103"/>
  </cols>
  <sheetData>
    <row r="1" spans="1:255" ht="16.5">
      <c r="A1" s="258"/>
      <c r="B1" s="230"/>
      <c r="C1" s="356" t="s">
        <v>723</v>
      </c>
      <c r="D1" s="356"/>
      <c r="E1" s="356"/>
      <c r="F1" s="357"/>
      <c r="G1" s="238"/>
      <c r="H1" s="23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16.5">
      <c r="A2" s="259"/>
      <c r="B2" s="243"/>
      <c r="C2" s="357" t="s">
        <v>713</v>
      </c>
      <c r="D2" s="357"/>
      <c r="E2" s="356"/>
      <c r="F2" s="357"/>
      <c r="G2" s="239"/>
      <c r="H2" s="23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6.5">
      <c r="A3" s="260"/>
      <c r="B3" s="243"/>
      <c r="C3" s="357" t="s">
        <v>714</v>
      </c>
      <c r="D3" s="357"/>
      <c r="E3" s="356"/>
      <c r="F3" s="357"/>
      <c r="G3" s="239"/>
      <c r="H3" s="237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6.5">
      <c r="A4" s="258"/>
      <c r="B4" s="230"/>
      <c r="C4" s="357" t="s">
        <v>720</v>
      </c>
      <c r="D4" s="357"/>
      <c r="E4" s="356"/>
      <c r="F4" s="357"/>
      <c r="G4" s="243"/>
      <c r="H4" s="23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6.5">
      <c r="A5" s="361"/>
      <c r="B5" s="358"/>
      <c r="C5" s="359" t="s">
        <v>722</v>
      </c>
      <c r="D5" s="359"/>
      <c r="E5" s="360"/>
      <c r="F5" s="359"/>
      <c r="G5" s="362"/>
      <c r="H5" s="363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9.5">
      <c r="A6" s="378" t="s">
        <v>678</v>
      </c>
      <c r="B6" s="378"/>
      <c r="C6" s="378"/>
      <c r="D6" s="378"/>
      <c r="E6" s="378"/>
      <c r="F6" s="378"/>
      <c r="G6" s="378"/>
      <c r="H6" s="378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ht="16.5">
      <c r="A7" s="374" t="s">
        <v>683</v>
      </c>
      <c r="B7" s="374"/>
      <c r="C7" s="374"/>
      <c r="D7" s="374"/>
      <c r="E7" s="374"/>
      <c r="F7" s="374"/>
      <c r="G7" s="374"/>
      <c r="H7" s="374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ht="15.75" customHeight="1">
      <c r="A8" s="374" t="s">
        <v>448</v>
      </c>
      <c r="B8" s="374"/>
      <c r="C8" s="374"/>
      <c r="D8" s="374"/>
      <c r="E8" s="374"/>
      <c r="F8" s="374"/>
      <c r="G8" s="374"/>
      <c r="H8" s="37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9.5" customHeight="1">
      <c r="A9" s="379" t="s">
        <v>684</v>
      </c>
      <c r="B9" s="379"/>
      <c r="C9" s="379"/>
      <c r="D9" s="379"/>
      <c r="E9" s="379"/>
      <c r="F9" s="379"/>
      <c r="G9" s="379"/>
      <c r="H9" s="379"/>
      <c r="I9" s="367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6.5">
      <c r="A10" s="374" t="s">
        <v>698</v>
      </c>
      <c r="B10" s="374"/>
      <c r="C10" s="374"/>
      <c r="D10" s="374"/>
      <c r="E10" s="374"/>
      <c r="F10" s="374"/>
      <c r="G10" s="374"/>
      <c r="H10" s="9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9.5" thickBot="1">
      <c r="A11" s="105"/>
      <c r="B11" s="106"/>
      <c r="C11" s="107"/>
      <c r="D11" s="107"/>
      <c r="E11" s="107"/>
      <c r="F11" s="6" t="s">
        <v>107</v>
      </c>
      <c r="G11" s="107"/>
      <c r="H11" s="87"/>
    </row>
    <row r="12" spans="1:255" ht="33.75" thickBot="1">
      <c r="A12" s="203" t="s">
        <v>109</v>
      </c>
      <c r="B12" s="204" t="s">
        <v>4</v>
      </c>
      <c r="C12" s="205" t="s">
        <v>5</v>
      </c>
      <c r="D12" s="265" t="s">
        <v>204</v>
      </c>
      <c r="E12" s="265" t="s">
        <v>692</v>
      </c>
      <c r="F12" s="266" t="s">
        <v>682</v>
      </c>
      <c r="G12" s="108"/>
      <c r="H12" s="108"/>
    </row>
    <row r="13" spans="1:255" ht="21" customHeight="1" thickBot="1">
      <c r="A13" s="206" t="s">
        <v>60</v>
      </c>
      <c r="B13" s="207"/>
      <c r="C13" s="208"/>
      <c r="D13" s="285">
        <f>D14+D18+D22+D28+D43+D52+D62+D66+D70+D74+D89+D104+D112+D116+D120+D124</f>
        <v>19023256</v>
      </c>
      <c r="E13" s="285">
        <f>E14+E18+E22+E28+E43+E52+E62+E66+E70+E74+E89+E104+E112+E116+E120+E124</f>
        <v>10391120.18</v>
      </c>
      <c r="F13" s="209">
        <f>E13/D13*100</f>
        <v>54.623247355762864</v>
      </c>
      <c r="G13" s="93"/>
      <c r="H13" s="109"/>
    </row>
    <row r="14" spans="1:255" ht="50.25" customHeight="1">
      <c r="A14" s="289" t="s">
        <v>649</v>
      </c>
      <c r="B14" s="290" t="s">
        <v>278</v>
      </c>
      <c r="C14" s="290"/>
      <c r="D14" s="291">
        <f t="shared" ref="D14:E16" si="0">D15</f>
        <v>48300</v>
      </c>
      <c r="E14" s="291">
        <f t="shared" si="0"/>
        <v>22989</v>
      </c>
      <c r="F14" s="292">
        <f>E14/D14*100</f>
        <v>47.596273291925471</v>
      </c>
      <c r="G14" s="110"/>
      <c r="H14" s="109"/>
    </row>
    <row r="15" spans="1:255" ht="18.75" customHeight="1" thickBot="1">
      <c r="A15" s="127" t="s">
        <v>281</v>
      </c>
      <c r="B15" s="142" t="s">
        <v>279</v>
      </c>
      <c r="C15" s="142"/>
      <c r="D15" s="143">
        <f t="shared" si="0"/>
        <v>48300</v>
      </c>
      <c r="E15" s="143">
        <f t="shared" si="0"/>
        <v>22989</v>
      </c>
      <c r="F15" s="156">
        <f t="shared" ref="F15:F78" si="1">E15/D15*100</f>
        <v>47.596273291925471</v>
      </c>
      <c r="G15" s="110"/>
      <c r="H15" s="109"/>
    </row>
    <row r="16" spans="1:255" ht="17.25" customHeight="1" thickBot="1">
      <c r="A16" s="158" t="s">
        <v>45</v>
      </c>
      <c r="B16" s="142" t="s">
        <v>280</v>
      </c>
      <c r="C16" s="142"/>
      <c r="D16" s="143">
        <f t="shared" si="0"/>
        <v>48300</v>
      </c>
      <c r="E16" s="143">
        <f t="shared" si="0"/>
        <v>22989</v>
      </c>
      <c r="F16" s="156">
        <f t="shared" si="1"/>
        <v>47.596273291925471</v>
      </c>
      <c r="G16" s="110"/>
      <c r="H16" s="109"/>
      <c r="K16" s="223"/>
    </row>
    <row r="17" spans="1:8" ht="36.200000000000003" customHeight="1">
      <c r="A17" s="164" t="s">
        <v>24</v>
      </c>
      <c r="B17" s="142" t="s">
        <v>280</v>
      </c>
      <c r="C17" s="142" t="s">
        <v>25</v>
      </c>
      <c r="D17" s="143">
        <f>Вед.2018!G110</f>
        <v>48300</v>
      </c>
      <c r="E17" s="143">
        <f>Вед.2018!H110</f>
        <v>22989</v>
      </c>
      <c r="F17" s="156">
        <f t="shared" si="1"/>
        <v>47.596273291925471</v>
      </c>
      <c r="G17" s="110"/>
      <c r="H17" s="109"/>
    </row>
    <row r="18" spans="1:8" ht="50.25" customHeight="1">
      <c r="A18" s="155" t="s">
        <v>650</v>
      </c>
      <c r="B18" s="138" t="s">
        <v>274</v>
      </c>
      <c r="C18" s="138"/>
      <c r="D18" s="139">
        <f t="shared" ref="D18:E20" si="2">D19</f>
        <v>131000</v>
      </c>
      <c r="E18" s="139">
        <f t="shared" si="2"/>
        <v>50664.800000000003</v>
      </c>
      <c r="F18" s="156">
        <f t="shared" si="1"/>
        <v>38.675419847328243</v>
      </c>
      <c r="G18" s="111"/>
      <c r="H18" s="109"/>
    </row>
    <row r="19" spans="1:8" ht="37.35" customHeight="1">
      <c r="A19" s="127" t="s">
        <v>277</v>
      </c>
      <c r="B19" s="142" t="s">
        <v>275</v>
      </c>
      <c r="C19" s="142"/>
      <c r="D19" s="143">
        <f t="shared" si="2"/>
        <v>131000</v>
      </c>
      <c r="E19" s="143">
        <f t="shared" si="2"/>
        <v>50664.800000000003</v>
      </c>
      <c r="F19" s="156">
        <f t="shared" si="1"/>
        <v>38.675419847328243</v>
      </c>
      <c r="G19" s="111"/>
      <c r="H19" s="109"/>
    </row>
    <row r="20" spans="1:8" ht="37.35" customHeight="1">
      <c r="A20" s="163" t="s">
        <v>449</v>
      </c>
      <c r="B20" s="142" t="s">
        <v>276</v>
      </c>
      <c r="C20" s="142"/>
      <c r="D20" s="143">
        <f t="shared" si="2"/>
        <v>131000</v>
      </c>
      <c r="E20" s="143">
        <f t="shared" si="2"/>
        <v>50664.800000000003</v>
      </c>
      <c r="F20" s="156">
        <f t="shared" si="1"/>
        <v>38.675419847328243</v>
      </c>
      <c r="G20" s="111"/>
      <c r="H20" s="109"/>
    </row>
    <row r="21" spans="1:8" ht="37.35" customHeight="1">
      <c r="A21" s="164" t="s">
        <v>24</v>
      </c>
      <c r="B21" s="142" t="s">
        <v>276</v>
      </c>
      <c r="C21" s="142" t="s">
        <v>25</v>
      </c>
      <c r="D21" s="143">
        <f>Вед.2018!G83</f>
        <v>131000</v>
      </c>
      <c r="E21" s="143">
        <f>Вед.2018!H83</f>
        <v>50664.800000000003</v>
      </c>
      <c r="F21" s="156">
        <f t="shared" si="1"/>
        <v>38.675419847328243</v>
      </c>
      <c r="G21" s="111"/>
      <c r="H21" s="109"/>
    </row>
    <row r="22" spans="1:8" ht="48.75" customHeight="1">
      <c r="A22" s="224" t="s">
        <v>606</v>
      </c>
      <c r="B22" s="138" t="s">
        <v>301</v>
      </c>
      <c r="C22" s="138"/>
      <c r="D22" s="139">
        <f>D23</f>
        <v>32500</v>
      </c>
      <c r="E22" s="139">
        <f>E23</f>
        <v>12250</v>
      </c>
      <c r="F22" s="156">
        <f t="shared" si="1"/>
        <v>37.692307692307693</v>
      </c>
      <c r="G22" s="111"/>
      <c r="H22" s="109"/>
    </row>
    <row r="23" spans="1:8" ht="18.75" customHeight="1">
      <c r="A23" s="215" t="s">
        <v>519</v>
      </c>
      <c r="B23" s="142" t="s">
        <v>298</v>
      </c>
      <c r="C23" s="142"/>
      <c r="D23" s="143">
        <f>D24+D26</f>
        <v>32500</v>
      </c>
      <c r="E23" s="143">
        <f>E24+E26</f>
        <v>12250</v>
      </c>
      <c r="F23" s="156">
        <f t="shared" si="1"/>
        <v>37.692307692307693</v>
      </c>
      <c r="G23" s="111"/>
      <c r="H23" s="109"/>
    </row>
    <row r="24" spans="1:8" ht="21" customHeight="1">
      <c r="A24" s="215" t="s">
        <v>520</v>
      </c>
      <c r="B24" s="142" t="s">
        <v>642</v>
      </c>
      <c r="C24" s="142"/>
      <c r="D24" s="143">
        <f>D25</f>
        <v>14500</v>
      </c>
      <c r="E24" s="143">
        <f>E25</f>
        <v>0</v>
      </c>
      <c r="F24" s="156">
        <f t="shared" si="1"/>
        <v>0</v>
      </c>
      <c r="G24" s="111"/>
      <c r="H24" s="109"/>
    </row>
    <row r="25" spans="1:8" ht="33.75" customHeight="1">
      <c r="A25" s="157" t="s">
        <v>24</v>
      </c>
      <c r="B25" s="142" t="s">
        <v>642</v>
      </c>
      <c r="C25" s="142" t="s">
        <v>25</v>
      </c>
      <c r="D25" s="143">
        <f>Вед.2018!G60</f>
        <v>14500</v>
      </c>
      <c r="E25" s="143">
        <v>0</v>
      </c>
      <c r="F25" s="156">
        <f t="shared" si="1"/>
        <v>0</v>
      </c>
      <c r="G25" s="111"/>
      <c r="H25" s="109"/>
    </row>
    <row r="26" spans="1:8" ht="18.75" customHeight="1">
      <c r="A26" s="164" t="s">
        <v>45</v>
      </c>
      <c r="B26" s="142" t="s">
        <v>621</v>
      </c>
      <c r="C26" s="142"/>
      <c r="D26" s="143">
        <f>D27</f>
        <v>18000</v>
      </c>
      <c r="E26" s="143">
        <f>E27</f>
        <v>12250</v>
      </c>
      <c r="F26" s="156">
        <f t="shared" si="1"/>
        <v>68.055555555555557</v>
      </c>
      <c r="G26" s="111"/>
      <c r="H26" s="109"/>
    </row>
    <row r="27" spans="1:8" ht="33.75" customHeight="1">
      <c r="A27" s="164" t="s">
        <v>24</v>
      </c>
      <c r="B27" s="142" t="s">
        <v>621</v>
      </c>
      <c r="C27" s="142" t="s">
        <v>25</v>
      </c>
      <c r="D27" s="143">
        <f>Вед.2018!G114</f>
        <v>18000</v>
      </c>
      <c r="E27" s="143">
        <f>Вед.2018!H114</f>
        <v>12250</v>
      </c>
      <c r="F27" s="156">
        <f t="shared" si="1"/>
        <v>68.055555555555557</v>
      </c>
      <c r="G27" s="111"/>
      <c r="H27" s="111"/>
    </row>
    <row r="28" spans="1:8" ht="51" customHeight="1">
      <c r="A28" s="155" t="s">
        <v>609</v>
      </c>
      <c r="B28" s="136" t="s">
        <v>455</v>
      </c>
      <c r="C28" s="136"/>
      <c r="D28" s="151">
        <f>D29+D34+D37</f>
        <v>3776404</v>
      </c>
      <c r="E28" s="151">
        <f>E29+E34+E37</f>
        <v>1650784.2299999997</v>
      </c>
      <c r="F28" s="156">
        <f t="shared" si="1"/>
        <v>43.713125767264302</v>
      </c>
      <c r="G28" s="111"/>
      <c r="H28" s="109"/>
    </row>
    <row r="29" spans="1:8" ht="18.75" customHeight="1">
      <c r="A29" s="127" t="s">
        <v>321</v>
      </c>
      <c r="B29" s="145" t="s">
        <v>311</v>
      </c>
      <c r="C29" s="145"/>
      <c r="D29" s="152">
        <f>D30</f>
        <v>3635804</v>
      </c>
      <c r="E29" s="152">
        <f>E30</f>
        <v>1556226.8299999998</v>
      </c>
      <c r="F29" s="156">
        <f t="shared" si="1"/>
        <v>42.802825179795164</v>
      </c>
      <c r="G29" s="111"/>
      <c r="H29" s="109"/>
    </row>
    <row r="30" spans="1:8" ht="17.25" customHeight="1">
      <c r="A30" s="163" t="s">
        <v>70</v>
      </c>
      <c r="B30" s="145" t="s">
        <v>632</v>
      </c>
      <c r="C30" s="145"/>
      <c r="D30" s="152">
        <f>D31+D32+D33</f>
        <v>3635804</v>
      </c>
      <c r="E30" s="152">
        <f>E31+E32+E33</f>
        <v>1556226.8299999998</v>
      </c>
      <c r="F30" s="156">
        <f t="shared" si="1"/>
        <v>42.802825179795164</v>
      </c>
      <c r="G30" s="111"/>
      <c r="H30" s="109"/>
    </row>
    <row r="31" spans="1:8" ht="16.5" customHeight="1">
      <c r="A31" s="164" t="s">
        <v>71</v>
      </c>
      <c r="B31" s="145" t="s">
        <v>632</v>
      </c>
      <c r="C31" s="145" t="s">
        <v>72</v>
      </c>
      <c r="D31" s="152">
        <f>Вед.2018!G199</f>
        <v>1484581</v>
      </c>
      <c r="E31" s="152">
        <f>Вед.2018!H199</f>
        <v>735735.19</v>
      </c>
      <c r="F31" s="156">
        <f t="shared" si="1"/>
        <v>49.558440394966659</v>
      </c>
      <c r="G31" s="111"/>
      <c r="H31" s="109"/>
    </row>
    <row r="32" spans="1:8" ht="37.5" customHeight="1">
      <c r="A32" s="164" t="s">
        <v>24</v>
      </c>
      <c r="B32" s="145" t="s">
        <v>632</v>
      </c>
      <c r="C32" s="145" t="s">
        <v>25</v>
      </c>
      <c r="D32" s="152">
        <f>Вед.2018!G200</f>
        <v>1790236</v>
      </c>
      <c r="E32" s="152">
        <f>Вед.2018!H200</f>
        <v>640198.68999999994</v>
      </c>
      <c r="F32" s="156">
        <f t="shared" si="1"/>
        <v>35.760575142048303</v>
      </c>
      <c r="G32" s="111"/>
      <c r="H32" s="109"/>
    </row>
    <row r="33" spans="1:8" ht="24.75" customHeight="1">
      <c r="A33" s="164" t="s">
        <v>26</v>
      </c>
      <c r="B33" s="145" t="s">
        <v>632</v>
      </c>
      <c r="C33" s="145" t="s">
        <v>27</v>
      </c>
      <c r="D33" s="152">
        <f>Вед.2018!G201</f>
        <v>360987</v>
      </c>
      <c r="E33" s="152">
        <f>Вед.2018!H201</f>
        <v>180292.95</v>
      </c>
      <c r="F33" s="156">
        <f t="shared" si="1"/>
        <v>49.944443982747302</v>
      </c>
      <c r="G33" s="111"/>
      <c r="H33" s="109"/>
    </row>
    <row r="34" spans="1:8" ht="32.25" customHeight="1">
      <c r="A34" s="160" t="s">
        <v>322</v>
      </c>
      <c r="B34" s="145" t="s">
        <v>633</v>
      </c>
      <c r="C34" s="145"/>
      <c r="D34" s="152">
        <f>D35</f>
        <v>140600</v>
      </c>
      <c r="E34" s="152">
        <f>E35</f>
        <v>94557.4</v>
      </c>
      <c r="F34" s="156">
        <f t="shared" si="1"/>
        <v>67.252773826458039</v>
      </c>
      <c r="G34" s="111"/>
      <c r="H34" s="109"/>
    </row>
    <row r="35" spans="1:8" ht="19.5" customHeight="1">
      <c r="A35" s="160" t="s">
        <v>87</v>
      </c>
      <c r="B35" s="145" t="s">
        <v>634</v>
      </c>
      <c r="C35" s="145"/>
      <c r="D35" s="152">
        <f>D36</f>
        <v>140600</v>
      </c>
      <c r="E35" s="152">
        <f>E36</f>
        <v>94557.4</v>
      </c>
      <c r="F35" s="156">
        <f t="shared" si="1"/>
        <v>67.252773826458039</v>
      </c>
      <c r="G35" s="111"/>
      <c r="H35" s="109"/>
    </row>
    <row r="36" spans="1:8" ht="36.75" customHeight="1">
      <c r="A36" s="164" t="s">
        <v>24</v>
      </c>
      <c r="B36" s="145" t="s">
        <v>634</v>
      </c>
      <c r="C36" s="145" t="s">
        <v>25</v>
      </c>
      <c r="D36" s="152">
        <f>Вед.2018!G204</f>
        <v>140600</v>
      </c>
      <c r="E36" s="152">
        <f>Вед.2018!H202</f>
        <v>94557.4</v>
      </c>
      <c r="F36" s="156">
        <f t="shared" si="1"/>
        <v>67.252773826458039</v>
      </c>
      <c r="G36" s="111"/>
      <c r="H36" s="109"/>
    </row>
    <row r="37" spans="1:8" ht="19.5" customHeight="1">
      <c r="A37" s="160" t="s">
        <v>323</v>
      </c>
      <c r="B37" s="145" t="s">
        <v>635</v>
      </c>
      <c r="C37" s="145"/>
      <c r="D37" s="152">
        <f>D38+D40</f>
        <v>0</v>
      </c>
      <c r="E37" s="152">
        <f>E38+E40</f>
        <v>0</v>
      </c>
      <c r="F37" s="156">
        <v>0</v>
      </c>
      <c r="G37" s="111"/>
      <c r="H37" s="109"/>
    </row>
    <row r="38" spans="1:8" ht="19.5" customHeight="1">
      <c r="A38" s="171" t="s">
        <v>86</v>
      </c>
      <c r="B38" s="145" t="s">
        <v>637</v>
      </c>
      <c r="C38" s="145"/>
      <c r="D38" s="152">
        <f>D39</f>
        <v>0</v>
      </c>
      <c r="E38" s="152">
        <f>E39</f>
        <v>0</v>
      </c>
      <c r="F38" s="156">
        <v>0</v>
      </c>
      <c r="G38" s="111"/>
      <c r="H38" s="109"/>
    </row>
    <row r="39" spans="1:8" ht="19.5" customHeight="1">
      <c r="A39" s="168" t="s">
        <v>54</v>
      </c>
      <c r="B39" s="145" t="s">
        <v>637</v>
      </c>
      <c r="C39" s="145" t="s">
        <v>55</v>
      </c>
      <c r="D39" s="152">
        <v>0</v>
      </c>
      <c r="E39" s="152">
        <v>0</v>
      </c>
      <c r="F39" s="156">
        <v>0</v>
      </c>
      <c r="G39" s="111"/>
      <c r="H39" s="109"/>
    </row>
    <row r="40" spans="1:8" ht="32.25" customHeight="1">
      <c r="A40" s="169" t="s">
        <v>602</v>
      </c>
      <c r="B40" s="145" t="s">
        <v>636</v>
      </c>
      <c r="C40" s="145"/>
      <c r="D40" s="152">
        <f>D41+D42</f>
        <v>0</v>
      </c>
      <c r="E40" s="152">
        <f>E41+E42</f>
        <v>0</v>
      </c>
      <c r="F40" s="156">
        <v>0</v>
      </c>
      <c r="G40" s="111"/>
      <c r="H40" s="109"/>
    </row>
    <row r="41" spans="1:8" ht="33" customHeight="1">
      <c r="A41" s="164" t="s">
        <v>24</v>
      </c>
      <c r="B41" s="145" t="s">
        <v>636</v>
      </c>
      <c r="C41" s="145" t="s">
        <v>25</v>
      </c>
      <c r="D41" s="152">
        <v>0</v>
      </c>
      <c r="E41" s="152">
        <v>0</v>
      </c>
      <c r="F41" s="156">
        <v>0</v>
      </c>
      <c r="G41" s="111"/>
      <c r="H41" s="109"/>
    </row>
    <row r="42" spans="1:8" ht="19.5" customHeight="1">
      <c r="A42" s="164" t="s">
        <v>54</v>
      </c>
      <c r="B42" s="145" t="s">
        <v>636</v>
      </c>
      <c r="C42" s="145" t="s">
        <v>585</v>
      </c>
      <c r="D42" s="152">
        <v>0</v>
      </c>
      <c r="E42" s="152">
        <v>0</v>
      </c>
      <c r="F42" s="156">
        <v>0</v>
      </c>
      <c r="G42" s="111"/>
      <c r="H42" s="109"/>
    </row>
    <row r="43" spans="1:8" ht="49.5" customHeight="1">
      <c r="A43" s="166" t="s">
        <v>608</v>
      </c>
      <c r="B43" s="138" t="s">
        <v>317</v>
      </c>
      <c r="C43" s="138"/>
      <c r="D43" s="139">
        <f>D44+D47+D50</f>
        <v>68800</v>
      </c>
      <c r="E43" s="139">
        <f>E44+E47+E50</f>
        <v>0</v>
      </c>
      <c r="F43" s="156">
        <f t="shared" si="1"/>
        <v>0</v>
      </c>
      <c r="G43" s="111"/>
      <c r="H43" s="109"/>
    </row>
    <row r="44" spans="1:8" ht="19.5" customHeight="1">
      <c r="A44" s="212" t="s">
        <v>458</v>
      </c>
      <c r="B44" s="140" t="s">
        <v>456</v>
      </c>
      <c r="C44" s="213"/>
      <c r="D44" s="143">
        <f>D45</f>
        <v>67800</v>
      </c>
      <c r="E44" s="143">
        <f>E45</f>
        <v>0</v>
      </c>
      <c r="F44" s="156">
        <f t="shared" si="1"/>
        <v>0</v>
      </c>
      <c r="G44" s="111"/>
      <c r="H44" s="109"/>
    </row>
    <row r="45" spans="1:8" ht="19.5" customHeight="1">
      <c r="A45" s="212" t="s">
        <v>450</v>
      </c>
      <c r="B45" s="140" t="s">
        <v>623</v>
      </c>
      <c r="C45" s="213"/>
      <c r="D45" s="143">
        <f>D46</f>
        <v>67800</v>
      </c>
      <c r="E45" s="143">
        <f>E46</f>
        <v>0</v>
      </c>
      <c r="F45" s="156">
        <f t="shared" si="1"/>
        <v>0</v>
      </c>
      <c r="G45" s="111"/>
      <c r="H45" s="109"/>
    </row>
    <row r="46" spans="1:8" ht="19.5" customHeight="1">
      <c r="A46" s="214" t="s">
        <v>451</v>
      </c>
      <c r="B46" s="140" t="s">
        <v>623</v>
      </c>
      <c r="C46" s="213" t="s">
        <v>452</v>
      </c>
      <c r="D46" s="143">
        <f>Вед.2018!G129</f>
        <v>67800</v>
      </c>
      <c r="E46" s="143">
        <f>Вед.2018!H127</f>
        <v>0</v>
      </c>
      <c r="F46" s="156">
        <f t="shared" si="1"/>
        <v>0</v>
      </c>
      <c r="G46" s="111"/>
      <c r="H46" s="109"/>
    </row>
    <row r="47" spans="1:8" ht="19.5" customHeight="1">
      <c r="A47" s="132" t="s">
        <v>293</v>
      </c>
      <c r="B47" s="142" t="s">
        <v>605</v>
      </c>
      <c r="C47" s="142"/>
      <c r="D47" s="143">
        <f>D48</f>
        <v>1000</v>
      </c>
      <c r="E47" s="143">
        <f>E48</f>
        <v>0</v>
      </c>
      <c r="F47" s="156">
        <f t="shared" si="1"/>
        <v>0</v>
      </c>
      <c r="G47" s="111"/>
      <c r="H47" s="109"/>
    </row>
    <row r="48" spans="1:8" ht="19.5" customHeight="1">
      <c r="A48" s="132" t="s">
        <v>294</v>
      </c>
      <c r="B48" s="140" t="s">
        <v>619</v>
      </c>
      <c r="C48" s="140"/>
      <c r="D48" s="143">
        <f>D49</f>
        <v>1000</v>
      </c>
      <c r="E48" s="143">
        <f>E49</f>
        <v>0</v>
      </c>
      <c r="F48" s="156">
        <f t="shared" si="1"/>
        <v>0</v>
      </c>
      <c r="G48" s="111"/>
      <c r="H48" s="109"/>
    </row>
    <row r="49" spans="1:8" ht="19.5" customHeight="1">
      <c r="A49" s="168" t="s">
        <v>54</v>
      </c>
      <c r="B49" s="140" t="s">
        <v>619</v>
      </c>
      <c r="C49" s="141" t="s">
        <v>55</v>
      </c>
      <c r="D49" s="143">
        <f>Вед.2018!G105</f>
        <v>1000</v>
      </c>
      <c r="E49" s="143">
        <f>Вед.2018!H99</f>
        <v>0</v>
      </c>
      <c r="F49" s="156">
        <f t="shared" si="1"/>
        <v>0</v>
      </c>
      <c r="G49" s="111"/>
      <c r="H49" s="109"/>
    </row>
    <row r="50" spans="1:8" ht="19.5" customHeight="1">
      <c r="A50" s="168" t="s">
        <v>603</v>
      </c>
      <c r="B50" s="142" t="s">
        <v>643</v>
      </c>
      <c r="C50" s="141"/>
      <c r="D50" s="143">
        <f>D51</f>
        <v>0</v>
      </c>
      <c r="E50" s="143">
        <f>E51</f>
        <v>0</v>
      </c>
      <c r="F50" s="156">
        <v>0</v>
      </c>
      <c r="G50" s="111"/>
      <c r="H50" s="109"/>
    </row>
    <row r="51" spans="1:8" ht="19.5" customHeight="1">
      <c r="A51" s="168" t="s">
        <v>604</v>
      </c>
      <c r="B51" s="142" t="s">
        <v>644</v>
      </c>
      <c r="C51" s="141" t="s">
        <v>613</v>
      </c>
      <c r="D51" s="143">
        <v>0</v>
      </c>
      <c r="E51" s="143">
        <v>0</v>
      </c>
      <c r="F51" s="156">
        <v>0</v>
      </c>
      <c r="G51" s="111"/>
      <c r="H51" s="109"/>
    </row>
    <row r="52" spans="1:8" ht="50.25" customHeight="1">
      <c r="A52" s="155" t="s">
        <v>647</v>
      </c>
      <c r="B52" s="138" t="s">
        <v>286</v>
      </c>
      <c r="C52" s="138"/>
      <c r="D52" s="139">
        <f>D53+D59</f>
        <v>28500</v>
      </c>
      <c r="E52" s="139">
        <f>E53+E59</f>
        <v>6000</v>
      </c>
      <c r="F52" s="156">
        <f t="shared" si="1"/>
        <v>21.052631578947366</v>
      </c>
      <c r="G52" s="111"/>
      <c r="H52" s="109"/>
    </row>
    <row r="53" spans="1:8" ht="19.5" customHeight="1">
      <c r="A53" s="127" t="s">
        <v>272</v>
      </c>
      <c r="B53" s="142" t="s">
        <v>580</v>
      </c>
      <c r="C53" s="142"/>
      <c r="D53" s="143">
        <f>D54+D57</f>
        <v>19000</v>
      </c>
      <c r="E53" s="143">
        <f>E54+E57</f>
        <v>6000</v>
      </c>
      <c r="F53" s="156">
        <f t="shared" si="1"/>
        <v>31.578947368421051</v>
      </c>
      <c r="G53" s="111"/>
      <c r="H53" s="109"/>
    </row>
    <row r="54" spans="1:8" ht="35.25" customHeight="1">
      <c r="A54" s="162" t="s">
        <v>36</v>
      </c>
      <c r="B54" s="142" t="s">
        <v>616</v>
      </c>
      <c r="C54" s="142"/>
      <c r="D54" s="143">
        <f>D56+D55</f>
        <v>9000</v>
      </c>
      <c r="E54" s="143">
        <f>E56+E55</f>
        <v>6000</v>
      </c>
      <c r="F54" s="156">
        <f t="shared" si="1"/>
        <v>66.666666666666657</v>
      </c>
      <c r="G54" s="111"/>
      <c r="H54" s="109"/>
    </row>
    <row r="55" spans="1:8" ht="19.5" customHeight="1">
      <c r="A55" s="163" t="s">
        <v>14</v>
      </c>
      <c r="B55" s="142" t="s">
        <v>616</v>
      </c>
      <c r="C55" s="142" t="s">
        <v>15</v>
      </c>
      <c r="D55" s="143">
        <v>6000</v>
      </c>
      <c r="E55" s="143">
        <v>6000</v>
      </c>
      <c r="F55" s="156">
        <f t="shared" si="1"/>
        <v>100</v>
      </c>
      <c r="G55" s="111"/>
      <c r="H55" s="109"/>
    </row>
    <row r="56" spans="1:8" ht="36" customHeight="1">
      <c r="A56" s="157" t="s">
        <v>24</v>
      </c>
      <c r="B56" s="142" t="s">
        <v>616</v>
      </c>
      <c r="C56" s="142" t="s">
        <v>25</v>
      </c>
      <c r="D56" s="143">
        <v>3000</v>
      </c>
      <c r="E56" s="143">
        <f>Вед.2018!H76</f>
        <v>0</v>
      </c>
      <c r="F56" s="156">
        <f t="shared" si="1"/>
        <v>0</v>
      </c>
      <c r="G56" s="111"/>
      <c r="H56" s="109"/>
    </row>
    <row r="57" spans="1:8" ht="33.75" customHeight="1">
      <c r="A57" s="157" t="s">
        <v>601</v>
      </c>
      <c r="B57" s="142" t="s">
        <v>645</v>
      </c>
      <c r="C57" s="142"/>
      <c r="D57" s="143">
        <f>D58</f>
        <v>10000</v>
      </c>
      <c r="E57" s="143">
        <f>E58</f>
        <v>0</v>
      </c>
      <c r="F57" s="156">
        <f t="shared" si="1"/>
        <v>0</v>
      </c>
      <c r="G57" s="111"/>
      <c r="H57" s="109"/>
    </row>
    <row r="58" spans="1:8" ht="33.75" customHeight="1">
      <c r="A58" s="169" t="s">
        <v>24</v>
      </c>
      <c r="B58" s="142" t="s">
        <v>645</v>
      </c>
      <c r="C58" s="142" t="s">
        <v>25</v>
      </c>
      <c r="D58" s="143">
        <f>Вед.2018!G124</f>
        <v>10000</v>
      </c>
      <c r="E58" s="143">
        <f>Вед.2018!H122</f>
        <v>0</v>
      </c>
      <c r="F58" s="156">
        <f t="shared" si="1"/>
        <v>0</v>
      </c>
      <c r="G58" s="111"/>
      <c r="H58" s="109"/>
    </row>
    <row r="59" spans="1:8" ht="19.5" customHeight="1">
      <c r="A59" s="130" t="s">
        <v>320</v>
      </c>
      <c r="B59" s="145" t="s">
        <v>630</v>
      </c>
      <c r="C59" s="145"/>
      <c r="D59" s="152">
        <f>D60</f>
        <v>9500</v>
      </c>
      <c r="E59" s="152">
        <f>E60</f>
        <v>0</v>
      </c>
      <c r="F59" s="156">
        <f t="shared" si="1"/>
        <v>0</v>
      </c>
      <c r="G59" s="111"/>
      <c r="H59" s="109"/>
    </row>
    <row r="60" spans="1:8" ht="37.5" customHeight="1">
      <c r="A60" s="170" t="s">
        <v>85</v>
      </c>
      <c r="B60" s="142" t="s">
        <v>646</v>
      </c>
      <c r="C60" s="145"/>
      <c r="D60" s="152">
        <f>D61</f>
        <v>9500</v>
      </c>
      <c r="E60" s="152">
        <f>E61</f>
        <v>0</v>
      </c>
      <c r="F60" s="156">
        <f t="shared" si="1"/>
        <v>0</v>
      </c>
      <c r="G60" s="111"/>
      <c r="H60" s="109"/>
    </row>
    <row r="61" spans="1:8" ht="33" customHeight="1">
      <c r="A61" s="169" t="s">
        <v>24</v>
      </c>
      <c r="B61" s="142" t="s">
        <v>646</v>
      </c>
      <c r="C61" s="145" t="s">
        <v>25</v>
      </c>
      <c r="D61" s="152">
        <f>Вед.2018!G195</f>
        <v>9500</v>
      </c>
      <c r="E61" s="152">
        <v>0</v>
      </c>
      <c r="F61" s="156">
        <f t="shared" si="1"/>
        <v>0</v>
      </c>
      <c r="G61" s="111"/>
      <c r="H61" s="109"/>
    </row>
    <row r="62" spans="1:8" ht="52.5" customHeight="1">
      <c r="A62" s="293" t="s">
        <v>670</v>
      </c>
      <c r="B62" s="138" t="s">
        <v>282</v>
      </c>
      <c r="C62" s="138"/>
      <c r="D62" s="139">
        <f t="shared" ref="D62:E64" si="3">D63</f>
        <v>543400</v>
      </c>
      <c r="E62" s="139">
        <f t="shared" si="3"/>
        <v>377421.07</v>
      </c>
      <c r="F62" s="156">
        <f t="shared" si="1"/>
        <v>69.455478468899528</v>
      </c>
      <c r="G62" s="111"/>
      <c r="H62" s="109"/>
    </row>
    <row r="63" spans="1:8" ht="48.75" customHeight="1">
      <c r="A63" s="128" t="s">
        <v>285</v>
      </c>
      <c r="B63" s="142" t="s">
        <v>283</v>
      </c>
      <c r="C63" s="142"/>
      <c r="D63" s="143">
        <f t="shared" si="3"/>
        <v>543400</v>
      </c>
      <c r="E63" s="143">
        <f t="shared" si="3"/>
        <v>377421.07</v>
      </c>
      <c r="F63" s="156">
        <f t="shared" si="1"/>
        <v>69.455478468899528</v>
      </c>
      <c r="G63" s="111"/>
      <c r="H63" s="109"/>
    </row>
    <row r="64" spans="1:8" ht="36.75" customHeight="1">
      <c r="A64" s="164" t="s">
        <v>47</v>
      </c>
      <c r="B64" s="142" t="s">
        <v>284</v>
      </c>
      <c r="C64" s="142"/>
      <c r="D64" s="143">
        <f t="shared" si="3"/>
        <v>543400</v>
      </c>
      <c r="E64" s="143">
        <f t="shared" si="3"/>
        <v>377421.07</v>
      </c>
      <c r="F64" s="156">
        <f t="shared" si="1"/>
        <v>69.455478468899528</v>
      </c>
      <c r="G64" s="111"/>
      <c r="H64" s="109"/>
    </row>
    <row r="65" spans="1:8" ht="33.75" customHeight="1">
      <c r="A65" s="164" t="s">
        <v>24</v>
      </c>
      <c r="B65" s="142" t="s">
        <v>284</v>
      </c>
      <c r="C65" s="142" t="s">
        <v>25</v>
      </c>
      <c r="D65" s="143">
        <f>Вед.2018!G87</f>
        <v>543400</v>
      </c>
      <c r="E65" s="143">
        <f>Вед.2018!H87</f>
        <v>377421.07</v>
      </c>
      <c r="F65" s="156">
        <f t="shared" si="1"/>
        <v>69.455478468899528</v>
      </c>
      <c r="G65" s="111"/>
      <c r="H65" s="109"/>
    </row>
    <row r="66" spans="1:8" ht="50.25" customHeight="1">
      <c r="A66" s="224" t="s">
        <v>651</v>
      </c>
      <c r="B66" s="138" t="s">
        <v>287</v>
      </c>
      <c r="C66" s="138"/>
      <c r="D66" s="139">
        <f>D68</f>
        <v>2000</v>
      </c>
      <c r="E66" s="139">
        <f>E68</f>
        <v>0</v>
      </c>
      <c r="F66" s="156">
        <f t="shared" si="1"/>
        <v>0</v>
      </c>
      <c r="G66" s="111"/>
      <c r="H66" s="109"/>
    </row>
    <row r="67" spans="1:8" ht="19.5" customHeight="1">
      <c r="A67" s="160" t="s">
        <v>273</v>
      </c>
      <c r="B67" s="142" t="s">
        <v>289</v>
      </c>
      <c r="C67" s="142"/>
      <c r="D67" s="143">
        <f>D68</f>
        <v>2000</v>
      </c>
      <c r="E67" s="143">
        <f>E68</f>
        <v>0</v>
      </c>
      <c r="F67" s="156">
        <f t="shared" si="1"/>
        <v>0</v>
      </c>
      <c r="G67" s="111"/>
      <c r="H67" s="109"/>
    </row>
    <row r="68" spans="1:8" ht="33.75" customHeight="1">
      <c r="A68" s="162" t="s">
        <v>36</v>
      </c>
      <c r="B68" s="145" t="s">
        <v>617</v>
      </c>
      <c r="C68" s="142"/>
      <c r="D68" s="143">
        <f>D69</f>
        <v>2000</v>
      </c>
      <c r="E68" s="143">
        <f>E69</f>
        <v>0</v>
      </c>
      <c r="F68" s="156">
        <f t="shared" si="1"/>
        <v>0</v>
      </c>
      <c r="G68" s="111"/>
      <c r="H68" s="109"/>
    </row>
    <row r="69" spans="1:8" ht="33.75" customHeight="1">
      <c r="A69" s="157" t="s">
        <v>24</v>
      </c>
      <c r="B69" s="145" t="s">
        <v>617</v>
      </c>
      <c r="C69" s="142" t="s">
        <v>25</v>
      </c>
      <c r="D69" s="143">
        <v>2000</v>
      </c>
      <c r="E69" s="143">
        <v>0</v>
      </c>
      <c r="F69" s="156">
        <f t="shared" si="1"/>
        <v>0</v>
      </c>
      <c r="G69" s="111"/>
      <c r="H69" s="109"/>
    </row>
    <row r="70" spans="1:8" s="114" customFormat="1" ht="53.25" customHeight="1">
      <c r="A70" s="224" t="s">
        <v>597</v>
      </c>
      <c r="B70" s="138" t="s">
        <v>300</v>
      </c>
      <c r="C70" s="138"/>
      <c r="D70" s="139">
        <f t="shared" ref="D70:E72" si="4">D71</f>
        <v>45000</v>
      </c>
      <c r="E70" s="139">
        <f t="shared" si="4"/>
        <v>0</v>
      </c>
      <c r="F70" s="156">
        <f t="shared" si="1"/>
        <v>0</v>
      </c>
      <c r="G70" s="112"/>
      <c r="H70" s="113"/>
    </row>
    <row r="71" spans="1:8" s="114" customFormat="1" ht="19.5" customHeight="1">
      <c r="A71" s="164" t="s">
        <v>598</v>
      </c>
      <c r="B71" s="142" t="s">
        <v>299</v>
      </c>
      <c r="C71" s="142"/>
      <c r="D71" s="143">
        <f t="shared" si="4"/>
        <v>45000</v>
      </c>
      <c r="E71" s="143">
        <f t="shared" si="4"/>
        <v>0</v>
      </c>
      <c r="F71" s="156">
        <f t="shared" si="1"/>
        <v>0</v>
      </c>
      <c r="G71" s="112"/>
      <c r="H71" s="113"/>
    </row>
    <row r="72" spans="1:8" s="114" customFormat="1" ht="32.25" customHeight="1">
      <c r="A72" s="164" t="s">
        <v>596</v>
      </c>
      <c r="B72" s="142" t="s">
        <v>648</v>
      </c>
      <c r="C72" s="142"/>
      <c r="D72" s="143">
        <f t="shared" si="4"/>
        <v>45000</v>
      </c>
      <c r="E72" s="143">
        <f t="shared" si="4"/>
        <v>0</v>
      </c>
      <c r="F72" s="156">
        <f t="shared" si="1"/>
        <v>0</v>
      </c>
      <c r="G72" s="112"/>
      <c r="H72" s="113"/>
    </row>
    <row r="73" spans="1:8" s="114" customFormat="1" ht="36.75" customHeight="1">
      <c r="A73" s="164" t="s">
        <v>594</v>
      </c>
      <c r="B73" s="142" t="s">
        <v>648</v>
      </c>
      <c r="C73" s="142" t="s">
        <v>25</v>
      </c>
      <c r="D73" s="143">
        <v>45000</v>
      </c>
      <c r="E73" s="143">
        <v>0</v>
      </c>
      <c r="F73" s="156">
        <f t="shared" si="1"/>
        <v>0</v>
      </c>
      <c r="G73" s="112"/>
      <c r="H73" s="113"/>
    </row>
    <row r="74" spans="1:8" s="114" customFormat="1" ht="52.5" customHeight="1">
      <c r="A74" s="155" t="s">
        <v>90</v>
      </c>
      <c r="B74" s="136" t="s">
        <v>307</v>
      </c>
      <c r="C74" s="135"/>
      <c r="D74" s="139">
        <f>D75+D82+D86</f>
        <v>12515412</v>
      </c>
      <c r="E74" s="139">
        <f>E75+E82+E86</f>
        <v>7341097.0500000007</v>
      </c>
      <c r="F74" s="156">
        <f t="shared" si="1"/>
        <v>58.656455336827904</v>
      </c>
      <c r="G74" s="112"/>
      <c r="H74" s="113"/>
    </row>
    <row r="75" spans="1:8" s="114" customFormat="1" ht="20.25" customHeight="1">
      <c r="A75" s="170" t="s">
        <v>302</v>
      </c>
      <c r="B75" s="142" t="s">
        <v>303</v>
      </c>
      <c r="C75" s="133"/>
      <c r="D75" s="143">
        <f>D76+D80</f>
        <v>9536082</v>
      </c>
      <c r="E75" s="143">
        <f>E76+E80</f>
        <v>5830448.0300000003</v>
      </c>
      <c r="F75" s="156">
        <f t="shared" si="1"/>
        <v>61.140917517278062</v>
      </c>
      <c r="G75" s="112"/>
      <c r="H75" s="113"/>
    </row>
    <row r="76" spans="1:8" s="114" customFormat="1" ht="36.75" customHeight="1">
      <c r="A76" s="163" t="s">
        <v>70</v>
      </c>
      <c r="B76" s="142" t="s">
        <v>304</v>
      </c>
      <c r="C76" s="133"/>
      <c r="D76" s="143">
        <f>D77+D78+D79</f>
        <v>8317121</v>
      </c>
      <c r="E76" s="143">
        <f>E77+E78+E79</f>
        <v>4997671.5200000005</v>
      </c>
      <c r="F76" s="156">
        <f t="shared" si="1"/>
        <v>60.088960110115032</v>
      </c>
      <c r="G76" s="112"/>
      <c r="H76" s="113"/>
    </row>
    <row r="77" spans="1:8" s="114" customFormat="1" ht="20.25" customHeight="1">
      <c r="A77" s="164" t="s">
        <v>71</v>
      </c>
      <c r="B77" s="142" t="s">
        <v>304</v>
      </c>
      <c r="C77" s="145" t="s">
        <v>72</v>
      </c>
      <c r="D77" s="143">
        <f>Вед.2018!G145</f>
        <v>5178070</v>
      </c>
      <c r="E77" s="143">
        <f>Вед.2018!H145</f>
        <v>3296414.77</v>
      </c>
      <c r="F77" s="156">
        <f t="shared" si="1"/>
        <v>63.661070051196674</v>
      </c>
      <c r="G77" s="112"/>
      <c r="H77" s="113"/>
    </row>
    <row r="78" spans="1:8" s="114" customFormat="1" ht="36.75" customHeight="1">
      <c r="A78" s="169" t="s">
        <v>24</v>
      </c>
      <c r="B78" s="142" t="s">
        <v>304</v>
      </c>
      <c r="C78" s="142" t="s">
        <v>25</v>
      </c>
      <c r="D78" s="143">
        <f>Вед.2018!G146</f>
        <v>2785338</v>
      </c>
      <c r="E78" s="143">
        <f>Вед.2018!H146</f>
        <v>1530331.22</v>
      </c>
      <c r="F78" s="156">
        <f t="shared" si="1"/>
        <v>54.942388320555715</v>
      </c>
      <c r="G78" s="112"/>
      <c r="H78" s="113"/>
    </row>
    <row r="79" spans="1:8" s="114" customFormat="1" ht="19.5" customHeight="1">
      <c r="A79" s="158" t="s">
        <v>26</v>
      </c>
      <c r="B79" s="142" t="s">
        <v>304</v>
      </c>
      <c r="C79" s="145" t="s">
        <v>27</v>
      </c>
      <c r="D79" s="152">
        <f>Вед.2018!G147</f>
        <v>353713</v>
      </c>
      <c r="E79" s="152">
        <f>Вед.2018!H147</f>
        <v>170925.53</v>
      </c>
      <c r="F79" s="156">
        <f t="shared" ref="F79:F144" si="5">E79/D79*100</f>
        <v>48.323225326747952</v>
      </c>
      <c r="G79" s="112"/>
      <c r="H79" s="113"/>
    </row>
    <row r="80" spans="1:8" s="114" customFormat="1" ht="23.25" customHeight="1">
      <c r="A80" s="171" t="s">
        <v>305</v>
      </c>
      <c r="B80" s="142" t="s">
        <v>306</v>
      </c>
      <c r="C80" s="142"/>
      <c r="D80" s="152">
        <f>D81</f>
        <v>1218961</v>
      </c>
      <c r="E80" s="152">
        <f>E81</f>
        <v>832776.51</v>
      </c>
      <c r="F80" s="156">
        <f t="shared" si="5"/>
        <v>68.318552439331526</v>
      </c>
      <c r="G80" s="112"/>
      <c r="H80" s="113"/>
    </row>
    <row r="81" spans="1:8" s="114" customFormat="1" ht="32.25" customHeight="1">
      <c r="A81" s="164" t="s">
        <v>24</v>
      </c>
      <c r="B81" s="142" t="s">
        <v>306</v>
      </c>
      <c r="C81" s="142" t="s">
        <v>25</v>
      </c>
      <c r="D81" s="152">
        <f>Вед.2018!G149</f>
        <v>1218961</v>
      </c>
      <c r="E81" s="152">
        <f>Вед.2018!H149</f>
        <v>832776.51</v>
      </c>
      <c r="F81" s="156">
        <f t="shared" si="5"/>
        <v>68.318552439331526</v>
      </c>
      <c r="G81" s="112"/>
      <c r="H81" s="113"/>
    </row>
    <row r="82" spans="1:8" s="114" customFormat="1" ht="19.5" customHeight="1">
      <c r="A82" s="278" t="s">
        <v>308</v>
      </c>
      <c r="B82" s="142" t="s">
        <v>309</v>
      </c>
      <c r="C82" s="142"/>
      <c r="D82" s="143">
        <f>D83</f>
        <v>2346178</v>
      </c>
      <c r="E82" s="143">
        <f>E83</f>
        <v>1510649.02</v>
      </c>
      <c r="F82" s="156">
        <f t="shared" si="5"/>
        <v>64.387656009049607</v>
      </c>
      <c r="G82" s="112"/>
      <c r="H82" s="113"/>
    </row>
    <row r="83" spans="1:8" s="114" customFormat="1" ht="36.75" customHeight="1">
      <c r="A83" s="163" t="s">
        <v>457</v>
      </c>
      <c r="B83" s="133" t="s">
        <v>310</v>
      </c>
      <c r="C83" s="145"/>
      <c r="D83" s="152">
        <f>D84+D85</f>
        <v>2346178</v>
      </c>
      <c r="E83" s="152">
        <f>E84+E85</f>
        <v>1510649.02</v>
      </c>
      <c r="F83" s="156">
        <f t="shared" si="5"/>
        <v>64.387656009049607</v>
      </c>
      <c r="G83" s="112"/>
      <c r="H83" s="113"/>
    </row>
    <row r="84" spans="1:8" s="114" customFormat="1" ht="32.25" customHeight="1">
      <c r="A84" s="163" t="s">
        <v>14</v>
      </c>
      <c r="B84" s="133" t="s">
        <v>310</v>
      </c>
      <c r="C84" s="145" t="s">
        <v>15</v>
      </c>
      <c r="D84" s="152">
        <f>Вед.2018!G158</f>
        <v>2095404</v>
      </c>
      <c r="E84" s="152">
        <f>Вед.2018!H158</f>
        <v>1386519.72</v>
      </c>
      <c r="F84" s="156">
        <f t="shared" si="5"/>
        <v>66.169565391685808</v>
      </c>
      <c r="G84" s="112"/>
      <c r="H84" s="113"/>
    </row>
    <row r="85" spans="1:8" s="114" customFormat="1" ht="36.75" customHeight="1">
      <c r="A85" s="164" t="s">
        <v>24</v>
      </c>
      <c r="B85" s="133" t="s">
        <v>310</v>
      </c>
      <c r="C85" s="145" t="s">
        <v>25</v>
      </c>
      <c r="D85" s="152">
        <f>Вед.2018!G159</f>
        <v>250774</v>
      </c>
      <c r="E85" s="152">
        <f>Вед.2018!H159</f>
        <v>124129.3</v>
      </c>
      <c r="F85" s="156">
        <f t="shared" si="5"/>
        <v>49.498472728432773</v>
      </c>
      <c r="G85" s="112"/>
      <c r="H85" s="113"/>
    </row>
    <row r="86" spans="1:8" s="114" customFormat="1" ht="24.75" customHeight="1">
      <c r="A86" s="319" t="s">
        <v>699</v>
      </c>
      <c r="B86" s="142" t="s">
        <v>696</v>
      </c>
      <c r="C86" s="142"/>
      <c r="D86" s="143">
        <f>D87</f>
        <v>633152</v>
      </c>
      <c r="E86" s="152">
        <f>E88</f>
        <v>0</v>
      </c>
      <c r="F86" s="156">
        <f t="shared" si="5"/>
        <v>0</v>
      </c>
      <c r="G86" s="112"/>
      <c r="H86" s="113"/>
    </row>
    <row r="87" spans="1:8" s="114" customFormat="1" ht="21.75" customHeight="1">
      <c r="A87" s="319" t="s">
        <v>700</v>
      </c>
      <c r="B87" s="142" t="s">
        <v>695</v>
      </c>
      <c r="C87" s="142"/>
      <c r="D87" s="143">
        <f>D88</f>
        <v>633152</v>
      </c>
      <c r="E87" s="152">
        <f>E88</f>
        <v>0</v>
      </c>
      <c r="F87" s="156">
        <f>F86</f>
        <v>0</v>
      </c>
      <c r="G87" s="112"/>
      <c r="H87" s="113"/>
    </row>
    <row r="88" spans="1:8" s="114" customFormat="1" ht="21.75" customHeight="1">
      <c r="A88" s="355" t="s">
        <v>54</v>
      </c>
      <c r="B88" s="142" t="s">
        <v>695</v>
      </c>
      <c r="C88" s="142" t="s">
        <v>55</v>
      </c>
      <c r="D88" s="143">
        <v>633152</v>
      </c>
      <c r="E88" s="152">
        <v>0</v>
      </c>
      <c r="F88" s="156">
        <f t="shared" si="5"/>
        <v>0</v>
      </c>
      <c r="G88" s="112"/>
      <c r="H88" s="113"/>
    </row>
    <row r="89" spans="1:8" ht="53.25" customHeight="1">
      <c r="A89" s="154" t="s">
        <v>521</v>
      </c>
      <c r="B89" s="135" t="s">
        <v>291</v>
      </c>
      <c r="C89" s="136"/>
      <c r="D89" s="151">
        <f>D90+D99</f>
        <v>424239</v>
      </c>
      <c r="E89" s="151">
        <f>E90+E99</f>
        <v>259993.72999999998</v>
      </c>
      <c r="F89" s="156">
        <f t="shared" si="5"/>
        <v>61.284731012471738</v>
      </c>
      <c r="G89" s="111"/>
      <c r="H89" s="109"/>
    </row>
    <row r="90" spans="1:8" ht="20.25" customHeight="1">
      <c r="A90" s="163" t="s">
        <v>315</v>
      </c>
      <c r="B90" s="133" t="s">
        <v>292</v>
      </c>
      <c r="C90" s="145"/>
      <c r="D90" s="152">
        <f>D91+D93+D95+D97</f>
        <v>246066</v>
      </c>
      <c r="E90" s="152">
        <f>E91+E93+E95+E97</f>
        <v>148900</v>
      </c>
      <c r="F90" s="156">
        <f t="shared" si="5"/>
        <v>60.51222029861907</v>
      </c>
      <c r="G90" s="111"/>
      <c r="H90" s="109"/>
    </row>
    <row r="91" spans="1:8" ht="31.5" customHeight="1">
      <c r="A91" s="169" t="s">
        <v>316</v>
      </c>
      <c r="B91" s="133" t="s">
        <v>627</v>
      </c>
      <c r="C91" s="145"/>
      <c r="D91" s="152">
        <f>+ D92</f>
        <v>60000</v>
      </c>
      <c r="E91" s="152">
        <f>+ E92</f>
        <v>60000</v>
      </c>
      <c r="F91" s="156">
        <f t="shared" si="5"/>
        <v>100</v>
      </c>
      <c r="G91" s="111"/>
      <c r="H91" s="109"/>
    </row>
    <row r="92" spans="1:8" ht="31.5" customHeight="1">
      <c r="A92" s="164" t="s">
        <v>595</v>
      </c>
      <c r="B92" s="133" t="s">
        <v>627</v>
      </c>
      <c r="C92" s="145" t="s">
        <v>593</v>
      </c>
      <c r="D92" s="152">
        <f>Вед.2018!G180</f>
        <v>60000</v>
      </c>
      <c r="E92" s="152">
        <f>Вед.2018!H180</f>
        <v>60000</v>
      </c>
      <c r="F92" s="156">
        <f t="shared" si="5"/>
        <v>100</v>
      </c>
      <c r="G92" s="111"/>
      <c r="H92" s="109"/>
    </row>
    <row r="93" spans="1:8" ht="16.5" customHeight="1">
      <c r="A93" s="168" t="s">
        <v>80</v>
      </c>
      <c r="B93" s="133" t="s">
        <v>628</v>
      </c>
      <c r="C93" s="145"/>
      <c r="D93" s="152">
        <f>+D94</f>
        <v>100000</v>
      </c>
      <c r="E93" s="152">
        <f>+E94</f>
        <v>81600</v>
      </c>
      <c r="F93" s="156">
        <f t="shared" si="5"/>
        <v>81.599999999999994</v>
      </c>
      <c r="G93" s="111"/>
      <c r="H93" s="109"/>
    </row>
    <row r="94" spans="1:8" ht="31.5" customHeight="1">
      <c r="A94" s="164" t="s">
        <v>595</v>
      </c>
      <c r="B94" s="133" t="s">
        <v>628</v>
      </c>
      <c r="C94" s="145" t="s">
        <v>593</v>
      </c>
      <c r="D94" s="152">
        <f>Вед.2018!G182</f>
        <v>100000</v>
      </c>
      <c r="E94" s="152">
        <f>Вед.2018!H182</f>
        <v>81600</v>
      </c>
      <c r="F94" s="156">
        <f t="shared" si="5"/>
        <v>81.599999999999994</v>
      </c>
      <c r="G94" s="111"/>
      <c r="H94" s="109"/>
    </row>
    <row r="95" spans="1:8" ht="31.5" customHeight="1">
      <c r="A95" s="169" t="s">
        <v>81</v>
      </c>
      <c r="B95" s="133" t="s">
        <v>629</v>
      </c>
      <c r="C95" s="153"/>
      <c r="D95" s="152">
        <f>+D96</f>
        <v>5000</v>
      </c>
      <c r="E95" s="152">
        <f>+E96</f>
        <v>400</v>
      </c>
      <c r="F95" s="156">
        <f t="shared" si="5"/>
        <v>8</v>
      </c>
      <c r="G95" s="111"/>
      <c r="H95" s="109"/>
    </row>
    <row r="96" spans="1:8" ht="31.5" customHeight="1">
      <c r="A96" s="164" t="s">
        <v>595</v>
      </c>
      <c r="B96" s="133" t="s">
        <v>629</v>
      </c>
      <c r="C96" s="145" t="s">
        <v>593</v>
      </c>
      <c r="D96" s="152">
        <f>Вед.2018!G184</f>
        <v>5000</v>
      </c>
      <c r="E96" s="152">
        <v>400</v>
      </c>
      <c r="F96" s="156">
        <f t="shared" si="5"/>
        <v>8</v>
      </c>
      <c r="G96" s="111"/>
      <c r="H96" s="109"/>
    </row>
    <row r="97" spans="1:8" ht="53.25" customHeight="1">
      <c r="A97" s="164" t="s">
        <v>661</v>
      </c>
      <c r="B97" s="133" t="s">
        <v>660</v>
      </c>
      <c r="C97" s="153"/>
      <c r="D97" s="152">
        <f>D98</f>
        <v>81066</v>
      </c>
      <c r="E97" s="152">
        <f>E98</f>
        <v>6900</v>
      </c>
      <c r="F97" s="156">
        <f t="shared" si="5"/>
        <v>8.5115831544667309</v>
      </c>
      <c r="G97" s="111"/>
      <c r="H97" s="109"/>
    </row>
    <row r="98" spans="1:8" ht="31.5" customHeight="1">
      <c r="A98" s="164" t="s">
        <v>594</v>
      </c>
      <c r="B98" s="133" t="s">
        <v>660</v>
      </c>
      <c r="C98" s="145" t="s">
        <v>593</v>
      </c>
      <c r="D98" s="152">
        <f>Вед.2018!G186</f>
        <v>81066</v>
      </c>
      <c r="E98" s="152">
        <v>6900</v>
      </c>
      <c r="F98" s="156">
        <f t="shared" si="5"/>
        <v>8.5115831544667309</v>
      </c>
      <c r="G98" s="111"/>
      <c r="H98" s="109"/>
    </row>
    <row r="99" spans="1:8" ht="33" customHeight="1">
      <c r="A99" s="134" t="s">
        <v>313</v>
      </c>
      <c r="B99" s="133" t="s">
        <v>566</v>
      </c>
      <c r="C99" s="145"/>
      <c r="D99" s="152">
        <f>D100+D102</f>
        <v>178173</v>
      </c>
      <c r="E99" s="152">
        <f>E100+E102</f>
        <v>111093.73</v>
      </c>
      <c r="F99" s="156">
        <f t="shared" si="5"/>
        <v>62.351607707116116</v>
      </c>
      <c r="G99" s="111"/>
      <c r="H99" s="109"/>
    </row>
    <row r="100" spans="1:8" ht="19.149999999999999" customHeight="1">
      <c r="A100" s="169" t="s">
        <v>314</v>
      </c>
      <c r="B100" s="133" t="s">
        <v>638</v>
      </c>
      <c r="C100" s="145"/>
      <c r="D100" s="152">
        <f>D101</f>
        <v>124473</v>
      </c>
      <c r="E100" s="152">
        <f>E101</f>
        <v>87581.97</v>
      </c>
      <c r="F100" s="156">
        <f t="shared" si="5"/>
        <v>70.362223132727578</v>
      </c>
      <c r="G100" s="111"/>
      <c r="H100" s="109"/>
    </row>
    <row r="101" spans="1:8" ht="17.45" customHeight="1">
      <c r="A101" s="164" t="s">
        <v>77</v>
      </c>
      <c r="B101" s="133" t="s">
        <v>638</v>
      </c>
      <c r="C101" s="145" t="s">
        <v>78</v>
      </c>
      <c r="D101" s="152">
        <f>Вед.2018!G171</f>
        <v>124473</v>
      </c>
      <c r="E101" s="152">
        <f>Вед.2018!H169</f>
        <v>87581.97</v>
      </c>
      <c r="F101" s="156">
        <f t="shared" si="5"/>
        <v>70.362223132727578</v>
      </c>
      <c r="G101" s="111"/>
      <c r="H101" s="109"/>
    </row>
    <row r="102" spans="1:8" ht="49.15" customHeight="1">
      <c r="A102" s="134" t="s">
        <v>657</v>
      </c>
      <c r="B102" s="133" t="s">
        <v>639</v>
      </c>
      <c r="C102" s="145"/>
      <c r="D102" s="152">
        <f>D103</f>
        <v>53700</v>
      </c>
      <c r="E102" s="152">
        <f>E103</f>
        <v>23511.759999999998</v>
      </c>
      <c r="F102" s="156">
        <f t="shared" si="5"/>
        <v>43.783538175046552</v>
      </c>
      <c r="G102" s="111"/>
      <c r="H102" s="109"/>
    </row>
    <row r="103" spans="1:8" ht="18.600000000000001" customHeight="1">
      <c r="A103" s="164" t="s">
        <v>77</v>
      </c>
      <c r="B103" s="133" t="s">
        <v>639</v>
      </c>
      <c r="C103" s="145" t="s">
        <v>78</v>
      </c>
      <c r="D103" s="152">
        <v>53700</v>
      </c>
      <c r="E103" s="152">
        <f>Вед.2018!H187</f>
        <v>23511.759999999998</v>
      </c>
      <c r="F103" s="156">
        <f t="shared" si="5"/>
        <v>43.783538175046552</v>
      </c>
      <c r="G103" s="111"/>
      <c r="H103" s="109"/>
    </row>
    <row r="104" spans="1:8" ht="54" customHeight="1">
      <c r="A104" s="161" t="s">
        <v>57</v>
      </c>
      <c r="B104" s="138" t="s">
        <v>295</v>
      </c>
      <c r="C104" s="138"/>
      <c r="D104" s="139">
        <f>D105</f>
        <v>1370079</v>
      </c>
      <c r="E104" s="139">
        <f>E105</f>
        <v>653126.69999999995</v>
      </c>
      <c r="F104" s="156">
        <f t="shared" si="5"/>
        <v>47.670732855550661</v>
      </c>
      <c r="G104" s="111"/>
      <c r="H104" s="109"/>
    </row>
    <row r="105" spans="1:8" ht="20.25" customHeight="1">
      <c r="A105" s="129" t="s">
        <v>184</v>
      </c>
      <c r="B105" s="142" t="s">
        <v>296</v>
      </c>
      <c r="C105" s="142"/>
      <c r="D105" s="143">
        <f>D106+D108+D110</f>
        <v>1370079</v>
      </c>
      <c r="E105" s="143">
        <f>E106+E108+E110</f>
        <v>653126.69999999995</v>
      </c>
      <c r="F105" s="156">
        <f t="shared" si="5"/>
        <v>47.670732855550661</v>
      </c>
      <c r="G105" s="111"/>
      <c r="H105" s="109"/>
    </row>
    <row r="106" spans="1:8" ht="34.5" customHeight="1">
      <c r="A106" s="164" t="s">
        <v>63</v>
      </c>
      <c r="B106" s="142" t="s">
        <v>297</v>
      </c>
      <c r="C106" s="142"/>
      <c r="D106" s="143">
        <f>D107</f>
        <v>744879</v>
      </c>
      <c r="E106" s="143">
        <f>E107</f>
        <v>244874.05</v>
      </c>
      <c r="F106" s="156">
        <f t="shared" si="5"/>
        <v>32.874339322225488</v>
      </c>
      <c r="G106" s="111"/>
      <c r="H106" s="109"/>
    </row>
    <row r="107" spans="1:8" ht="34.5" customHeight="1">
      <c r="A107" s="164" t="s">
        <v>24</v>
      </c>
      <c r="B107" s="142" t="s">
        <v>297</v>
      </c>
      <c r="C107" s="142" t="s">
        <v>25</v>
      </c>
      <c r="D107" s="143">
        <f>Вед.2018!G118</f>
        <v>744879</v>
      </c>
      <c r="E107" s="143">
        <f>Вед.2018!H118</f>
        <v>244874.05</v>
      </c>
      <c r="F107" s="156">
        <f t="shared" si="5"/>
        <v>32.874339322225488</v>
      </c>
      <c r="G107" s="111"/>
      <c r="H107" s="109"/>
    </row>
    <row r="108" spans="1:8" ht="17.45" customHeight="1">
      <c r="A108" s="164" t="s">
        <v>45</v>
      </c>
      <c r="B108" s="142" t="s">
        <v>58</v>
      </c>
      <c r="C108" s="142"/>
      <c r="D108" s="143">
        <f>D109</f>
        <v>625200</v>
      </c>
      <c r="E108" s="143">
        <f>E109</f>
        <v>408252.65</v>
      </c>
      <c r="F108" s="156">
        <f t="shared" si="5"/>
        <v>65.299528150991677</v>
      </c>
      <c r="G108" s="111"/>
      <c r="H108" s="109"/>
    </row>
    <row r="109" spans="1:8" ht="31.9" customHeight="1">
      <c r="A109" s="164" t="s">
        <v>24</v>
      </c>
      <c r="B109" s="142" t="s">
        <v>58</v>
      </c>
      <c r="C109" s="142" t="s">
        <v>25</v>
      </c>
      <c r="D109" s="143">
        <f>Вед.2018!G120</f>
        <v>625200</v>
      </c>
      <c r="E109" s="143">
        <f>Вед.2018!H120</f>
        <v>408252.65</v>
      </c>
      <c r="F109" s="156">
        <f t="shared" si="5"/>
        <v>65.299528150991677</v>
      </c>
      <c r="G109" s="111"/>
      <c r="H109" s="109"/>
    </row>
    <row r="110" spans="1:8" ht="20.25" customHeight="1">
      <c r="A110" s="216" t="s">
        <v>454</v>
      </c>
      <c r="B110" s="145" t="s">
        <v>59</v>
      </c>
      <c r="C110" s="145"/>
      <c r="D110" s="152">
        <f>D111</f>
        <v>0</v>
      </c>
      <c r="E110" s="152">
        <f>E111</f>
        <v>0</v>
      </c>
      <c r="F110" s="156">
        <v>0</v>
      </c>
      <c r="G110" s="111"/>
      <c r="H110" s="109"/>
    </row>
    <row r="111" spans="1:8" ht="35.25" customHeight="1">
      <c r="A111" s="164" t="s">
        <v>24</v>
      </c>
      <c r="B111" s="145" t="s">
        <v>59</v>
      </c>
      <c r="C111" s="142" t="s">
        <v>25</v>
      </c>
      <c r="D111" s="143">
        <v>0</v>
      </c>
      <c r="E111" s="143">
        <v>0</v>
      </c>
      <c r="F111" s="156">
        <v>0</v>
      </c>
      <c r="G111" s="111"/>
      <c r="H111" s="109"/>
    </row>
    <row r="112" spans="1:8" ht="84.75" customHeight="1">
      <c r="A112" s="224" t="s">
        <v>677</v>
      </c>
      <c r="B112" s="147" t="s">
        <v>270</v>
      </c>
      <c r="C112" s="147"/>
      <c r="D112" s="137">
        <f>D115</f>
        <v>7622</v>
      </c>
      <c r="E112" s="137">
        <f>E115</f>
        <v>0</v>
      </c>
      <c r="F112" s="156">
        <f t="shared" si="5"/>
        <v>0</v>
      </c>
      <c r="G112" s="111"/>
      <c r="H112" s="109"/>
    </row>
    <row r="113" spans="1:8" ht="36.75" customHeight="1">
      <c r="A113" s="129" t="s">
        <v>288</v>
      </c>
      <c r="B113" s="148" t="s">
        <v>271</v>
      </c>
      <c r="C113" s="147"/>
      <c r="D113" s="149">
        <f>D114</f>
        <v>7622</v>
      </c>
      <c r="E113" s="149">
        <f>E114</f>
        <v>0</v>
      </c>
      <c r="F113" s="156">
        <f t="shared" si="5"/>
        <v>0</v>
      </c>
      <c r="G113" s="111"/>
      <c r="H113" s="109"/>
    </row>
    <row r="114" spans="1:8" ht="33.75" customHeight="1">
      <c r="A114" s="160" t="s">
        <v>290</v>
      </c>
      <c r="B114" s="148" t="s">
        <v>618</v>
      </c>
      <c r="C114" s="147"/>
      <c r="D114" s="149">
        <f>D115</f>
        <v>7622</v>
      </c>
      <c r="E114" s="149">
        <f>E115</f>
        <v>0</v>
      </c>
      <c r="F114" s="156">
        <f t="shared" si="5"/>
        <v>0</v>
      </c>
      <c r="G114" s="111"/>
      <c r="H114" s="109"/>
    </row>
    <row r="115" spans="1:8" ht="31.9" customHeight="1">
      <c r="A115" s="162" t="s">
        <v>24</v>
      </c>
      <c r="B115" s="148" t="s">
        <v>618</v>
      </c>
      <c r="C115" s="148" t="s">
        <v>25</v>
      </c>
      <c r="D115" s="150">
        <v>7622</v>
      </c>
      <c r="E115" s="150">
        <v>0</v>
      </c>
      <c r="F115" s="156">
        <f t="shared" si="5"/>
        <v>0</v>
      </c>
      <c r="G115" s="111"/>
      <c r="H115" s="109"/>
    </row>
    <row r="116" spans="1:8" s="114" customFormat="1" ht="49.5" customHeight="1">
      <c r="A116" s="224" t="s">
        <v>577</v>
      </c>
      <c r="B116" s="138" t="s">
        <v>319</v>
      </c>
      <c r="C116" s="138"/>
      <c r="D116" s="139">
        <f t="shared" ref="D116:E118" si="6">D117</f>
        <v>10000</v>
      </c>
      <c r="E116" s="139">
        <f t="shared" si="6"/>
        <v>0</v>
      </c>
      <c r="F116" s="156">
        <f t="shared" si="5"/>
        <v>0</v>
      </c>
      <c r="G116" s="112"/>
      <c r="H116" s="113"/>
    </row>
    <row r="117" spans="1:8" s="114" customFormat="1" ht="20.25" customHeight="1">
      <c r="A117" s="164" t="s">
        <v>578</v>
      </c>
      <c r="B117" s="142" t="s">
        <v>318</v>
      </c>
      <c r="C117" s="142"/>
      <c r="D117" s="143">
        <f t="shared" si="6"/>
        <v>10000</v>
      </c>
      <c r="E117" s="143">
        <f t="shared" si="6"/>
        <v>0</v>
      </c>
      <c r="F117" s="156">
        <f t="shared" si="5"/>
        <v>0</v>
      </c>
      <c r="G117" s="112"/>
      <c r="H117" s="113"/>
    </row>
    <row r="118" spans="1:8" s="114" customFormat="1" ht="18.75" customHeight="1">
      <c r="A118" s="164" t="s">
        <v>579</v>
      </c>
      <c r="B118" s="142" t="s">
        <v>607</v>
      </c>
      <c r="C118" s="142"/>
      <c r="D118" s="143">
        <f t="shared" si="6"/>
        <v>10000</v>
      </c>
      <c r="E118" s="143">
        <f t="shared" si="6"/>
        <v>0</v>
      </c>
      <c r="F118" s="156">
        <f t="shared" si="5"/>
        <v>0</v>
      </c>
      <c r="G118" s="112"/>
      <c r="H118" s="113"/>
    </row>
    <row r="119" spans="1:8" s="114" customFormat="1" ht="36" customHeight="1">
      <c r="A119" s="164" t="s">
        <v>24</v>
      </c>
      <c r="B119" s="142" t="s">
        <v>607</v>
      </c>
      <c r="C119" s="142" t="s">
        <v>25</v>
      </c>
      <c r="D119" s="143">
        <f>Вед.2018!G94</f>
        <v>10000</v>
      </c>
      <c r="E119" s="143">
        <v>0</v>
      </c>
      <c r="F119" s="156">
        <f t="shared" si="5"/>
        <v>0</v>
      </c>
      <c r="G119" s="112"/>
      <c r="H119" s="113"/>
    </row>
    <row r="120" spans="1:8" s="114" customFormat="1" ht="48.75" customHeight="1">
      <c r="A120" s="165" t="s">
        <v>671</v>
      </c>
      <c r="B120" s="138" t="s">
        <v>676</v>
      </c>
      <c r="C120" s="138"/>
      <c r="D120" s="139">
        <f t="shared" ref="D120:E122" si="7">D121</f>
        <v>0</v>
      </c>
      <c r="E120" s="139">
        <f t="shared" si="7"/>
        <v>0</v>
      </c>
      <c r="F120" s="156">
        <v>0</v>
      </c>
      <c r="G120" s="112"/>
      <c r="H120" s="113"/>
    </row>
    <row r="121" spans="1:8" s="114" customFormat="1" ht="21.75" customHeight="1">
      <c r="A121" s="168" t="s">
        <v>673</v>
      </c>
      <c r="B121" s="145" t="s">
        <v>672</v>
      </c>
      <c r="C121" s="142"/>
      <c r="D121" s="143">
        <f t="shared" si="7"/>
        <v>0</v>
      </c>
      <c r="E121" s="143">
        <f t="shared" si="7"/>
        <v>0</v>
      </c>
      <c r="F121" s="156">
        <v>0</v>
      </c>
      <c r="G121" s="112"/>
      <c r="H121" s="113"/>
    </row>
    <row r="122" spans="1:8" s="114" customFormat="1" ht="36" customHeight="1">
      <c r="A122" s="164" t="s">
        <v>674</v>
      </c>
      <c r="B122" s="145" t="s">
        <v>675</v>
      </c>
      <c r="C122" s="142"/>
      <c r="D122" s="143">
        <f t="shared" si="7"/>
        <v>0</v>
      </c>
      <c r="E122" s="143">
        <f t="shared" si="7"/>
        <v>0</v>
      </c>
      <c r="F122" s="156">
        <v>0</v>
      </c>
      <c r="G122" s="112"/>
      <c r="H122" s="113"/>
    </row>
    <row r="123" spans="1:8" s="114" customFormat="1" ht="36" customHeight="1">
      <c r="A123" s="164" t="s">
        <v>24</v>
      </c>
      <c r="B123" s="145" t="s">
        <v>675</v>
      </c>
      <c r="C123" s="142" t="s">
        <v>25</v>
      </c>
      <c r="D123" s="143">
        <f>Вед.2018!G214</f>
        <v>0</v>
      </c>
      <c r="E123" s="143">
        <v>0</v>
      </c>
      <c r="F123" s="156">
        <v>0</v>
      </c>
      <c r="G123" s="112"/>
      <c r="H123" s="113"/>
    </row>
    <row r="124" spans="1:8" s="114" customFormat="1" ht="49.5" customHeight="1">
      <c r="A124" s="165" t="s">
        <v>662</v>
      </c>
      <c r="B124" s="135" t="s">
        <v>666</v>
      </c>
      <c r="C124" s="138"/>
      <c r="D124" s="139">
        <f t="shared" ref="D124:E126" si="8">D125</f>
        <v>20000</v>
      </c>
      <c r="E124" s="139">
        <f t="shared" si="8"/>
        <v>16793.599999999999</v>
      </c>
      <c r="F124" s="156">
        <f t="shared" si="5"/>
        <v>83.968000000000004</v>
      </c>
      <c r="G124" s="112"/>
      <c r="H124" s="113"/>
    </row>
    <row r="125" spans="1:8" s="114" customFormat="1" ht="17.25" customHeight="1">
      <c r="A125" s="164" t="s">
        <v>663</v>
      </c>
      <c r="B125" s="133" t="s">
        <v>667</v>
      </c>
      <c r="C125" s="142"/>
      <c r="D125" s="143">
        <f t="shared" si="8"/>
        <v>20000</v>
      </c>
      <c r="E125" s="143">
        <f t="shared" si="8"/>
        <v>16793.599999999999</v>
      </c>
      <c r="F125" s="156">
        <f t="shared" si="5"/>
        <v>83.968000000000004</v>
      </c>
      <c r="G125" s="112"/>
      <c r="H125" s="113"/>
    </row>
    <row r="126" spans="1:8" s="114" customFormat="1" ht="16.5" customHeight="1">
      <c r="A126" s="164" t="s">
        <v>668</v>
      </c>
      <c r="B126" s="133" t="s">
        <v>669</v>
      </c>
      <c r="C126" s="142"/>
      <c r="D126" s="143">
        <f t="shared" si="8"/>
        <v>20000</v>
      </c>
      <c r="E126" s="143">
        <f t="shared" si="8"/>
        <v>16793.599999999999</v>
      </c>
      <c r="F126" s="156">
        <f t="shared" si="5"/>
        <v>83.968000000000004</v>
      </c>
      <c r="G126" s="112"/>
      <c r="H126" s="113"/>
    </row>
    <row r="127" spans="1:8" s="114" customFormat="1" ht="36" customHeight="1">
      <c r="A127" s="164" t="s">
        <v>24</v>
      </c>
      <c r="B127" s="133" t="s">
        <v>669</v>
      </c>
      <c r="C127" s="142" t="s">
        <v>25</v>
      </c>
      <c r="D127" s="143">
        <f>Вед.2018!G165</f>
        <v>20000</v>
      </c>
      <c r="E127" s="143">
        <f>Вед.2018!H165</f>
        <v>16793.599999999999</v>
      </c>
      <c r="F127" s="156">
        <f t="shared" si="5"/>
        <v>83.968000000000004</v>
      </c>
      <c r="G127" s="112"/>
      <c r="H127" s="113"/>
    </row>
    <row r="128" spans="1:8" ht="18.75" customHeight="1">
      <c r="A128" s="210" t="s">
        <v>61</v>
      </c>
      <c r="B128" s="286" t="s">
        <v>257</v>
      </c>
      <c r="C128" s="211"/>
      <c r="D128" s="287">
        <f>D129+D132+D135+D144</f>
        <v>7760419.9800000004</v>
      </c>
      <c r="E128" s="287">
        <f>E129+E132+E135+E144</f>
        <v>4087694.49</v>
      </c>
      <c r="F128" s="287">
        <f>E128/D128*100</f>
        <v>52.673624630299962</v>
      </c>
      <c r="G128" s="111"/>
      <c r="H128" s="109"/>
    </row>
    <row r="129" spans="1:8" ht="20.25" customHeight="1">
      <c r="A129" s="155" t="s">
        <v>18</v>
      </c>
      <c r="B129" s="144" t="s">
        <v>260</v>
      </c>
      <c r="C129" s="138"/>
      <c r="D129" s="139">
        <f>D130</f>
        <v>423742</v>
      </c>
      <c r="E129" s="139">
        <f>E130</f>
        <v>302067.34000000003</v>
      </c>
      <c r="F129" s="156">
        <f t="shared" si="5"/>
        <v>71.285673829830415</v>
      </c>
      <c r="G129" s="111"/>
      <c r="H129" s="109"/>
    </row>
    <row r="130" spans="1:8" ht="36.75" customHeight="1">
      <c r="A130" s="127" t="s">
        <v>19</v>
      </c>
      <c r="B130" s="141" t="s">
        <v>261</v>
      </c>
      <c r="C130" s="142"/>
      <c r="D130" s="143">
        <f>D131</f>
        <v>423742</v>
      </c>
      <c r="E130" s="143">
        <f>E131</f>
        <v>302067.34000000003</v>
      </c>
      <c r="F130" s="156">
        <f t="shared" si="5"/>
        <v>71.285673829830415</v>
      </c>
      <c r="G130" s="111"/>
      <c r="H130" s="109"/>
    </row>
    <row r="131" spans="1:8" ht="16.5" customHeight="1">
      <c r="A131" s="127" t="s">
        <v>14</v>
      </c>
      <c r="B131" s="141" t="s">
        <v>261</v>
      </c>
      <c r="C131" s="142" t="s">
        <v>15</v>
      </c>
      <c r="D131" s="143">
        <f>Вед.2018!G31</f>
        <v>423742</v>
      </c>
      <c r="E131" s="143">
        <f>Вед.2018!H31</f>
        <v>302067.34000000003</v>
      </c>
      <c r="F131" s="156">
        <f t="shared" si="5"/>
        <v>71.285673829830415</v>
      </c>
      <c r="G131" s="111"/>
      <c r="H131" s="109"/>
    </row>
    <row r="132" spans="1:8" ht="35.25" customHeight="1">
      <c r="A132" s="155" t="s">
        <v>12</v>
      </c>
      <c r="B132" s="144" t="s">
        <v>258</v>
      </c>
      <c r="C132" s="138"/>
      <c r="D132" s="139">
        <f>D133</f>
        <v>1103516</v>
      </c>
      <c r="E132" s="139">
        <f>E133</f>
        <v>735882.55</v>
      </c>
      <c r="F132" s="156">
        <f t="shared" si="5"/>
        <v>66.685263285715848</v>
      </c>
      <c r="G132" s="111"/>
      <c r="H132" s="109"/>
    </row>
    <row r="133" spans="1:8" ht="16.5" customHeight="1">
      <c r="A133" s="127" t="s">
        <v>13</v>
      </c>
      <c r="B133" s="141" t="s">
        <v>259</v>
      </c>
      <c r="C133" s="142"/>
      <c r="D133" s="143">
        <f>D134</f>
        <v>1103516</v>
      </c>
      <c r="E133" s="143">
        <f>E134</f>
        <v>735882.55</v>
      </c>
      <c r="F133" s="156">
        <f t="shared" si="5"/>
        <v>66.685263285715848</v>
      </c>
      <c r="G133" s="111"/>
      <c r="H133" s="109"/>
    </row>
    <row r="134" spans="1:8" ht="33.75" customHeight="1">
      <c r="A134" s="127" t="s">
        <v>14</v>
      </c>
      <c r="B134" s="141" t="s">
        <v>259</v>
      </c>
      <c r="C134" s="142" t="s">
        <v>15</v>
      </c>
      <c r="D134" s="143">
        <f>Вед.2018!G30</f>
        <v>1103516</v>
      </c>
      <c r="E134" s="143">
        <f>Вед.2018!H26</f>
        <v>735882.55</v>
      </c>
      <c r="F134" s="156">
        <f t="shared" si="5"/>
        <v>66.685263285715848</v>
      </c>
      <c r="G134" s="111"/>
      <c r="H134" s="109"/>
    </row>
    <row r="135" spans="1:8" ht="37.5" customHeight="1">
      <c r="A135" s="155" t="s">
        <v>22</v>
      </c>
      <c r="B135" s="288" t="s">
        <v>262</v>
      </c>
      <c r="C135" s="138"/>
      <c r="D135" s="139">
        <f>D136+D141</f>
        <v>5987911.9800000004</v>
      </c>
      <c r="E135" s="139">
        <f>E136+E141</f>
        <v>2943497.16</v>
      </c>
      <c r="F135" s="156">
        <f t="shared" si="5"/>
        <v>49.157321781473478</v>
      </c>
      <c r="G135" s="111"/>
      <c r="H135" s="109"/>
    </row>
    <row r="136" spans="1:8" ht="23.25" customHeight="1">
      <c r="A136" s="127" t="s">
        <v>23</v>
      </c>
      <c r="B136" s="141" t="s">
        <v>263</v>
      </c>
      <c r="C136" s="142"/>
      <c r="D136" s="143">
        <f>D137+D138+D139+D140</f>
        <v>5761061.9800000004</v>
      </c>
      <c r="E136" s="143">
        <f>E137+E138+E139+E140</f>
        <v>2777761.0900000003</v>
      </c>
      <c r="F136" s="156">
        <f t="shared" si="5"/>
        <v>48.216129242199194</v>
      </c>
      <c r="G136" s="111"/>
      <c r="H136" s="109"/>
    </row>
    <row r="137" spans="1:8" ht="19.5" customHeight="1">
      <c r="A137" s="127" t="s">
        <v>14</v>
      </c>
      <c r="B137" s="141" t="s">
        <v>263</v>
      </c>
      <c r="C137" s="142" t="s">
        <v>15</v>
      </c>
      <c r="D137" s="143">
        <f>Вед.2018!G40</f>
        <v>2639968</v>
      </c>
      <c r="E137" s="143">
        <f>Вед.2018!H40</f>
        <v>1778801.79</v>
      </c>
      <c r="F137" s="156">
        <f t="shared" si="5"/>
        <v>67.379672405120061</v>
      </c>
      <c r="G137" s="111"/>
      <c r="H137" s="109"/>
    </row>
    <row r="138" spans="1:8" ht="33" customHeight="1">
      <c r="A138" s="157" t="s">
        <v>24</v>
      </c>
      <c r="B138" s="141" t="s">
        <v>263</v>
      </c>
      <c r="C138" s="142" t="s">
        <v>25</v>
      </c>
      <c r="D138" s="143">
        <f>Вед.2018!G41</f>
        <v>2978619.98</v>
      </c>
      <c r="E138" s="143">
        <f>Вед.2018!H41</f>
        <v>871583.53</v>
      </c>
      <c r="F138" s="156">
        <f t="shared" si="5"/>
        <v>29.261320203727365</v>
      </c>
      <c r="G138" s="111"/>
      <c r="H138" s="109"/>
    </row>
    <row r="139" spans="1:8" ht="21.6" customHeight="1">
      <c r="A139" s="158" t="s">
        <v>26</v>
      </c>
      <c r="B139" s="141" t="s">
        <v>263</v>
      </c>
      <c r="C139" s="142" t="s">
        <v>27</v>
      </c>
      <c r="D139" s="143">
        <f>Вед.2018!G42</f>
        <v>69114</v>
      </c>
      <c r="E139" s="143">
        <f>Вед.2018!H42</f>
        <v>57269.32</v>
      </c>
      <c r="F139" s="156">
        <f t="shared" si="5"/>
        <v>82.862111873137138</v>
      </c>
      <c r="G139" s="111"/>
      <c r="H139" s="109"/>
    </row>
    <row r="140" spans="1:8" ht="20.45" customHeight="1">
      <c r="A140" s="158" t="s">
        <v>614</v>
      </c>
      <c r="B140" s="141" t="s">
        <v>263</v>
      </c>
      <c r="C140" s="142" t="s">
        <v>615</v>
      </c>
      <c r="D140" s="143">
        <f>Вед.2018!G43</f>
        <v>73360</v>
      </c>
      <c r="E140" s="143">
        <f>Вед.2018!H43</f>
        <v>70106.45</v>
      </c>
      <c r="F140" s="156">
        <f t="shared" si="5"/>
        <v>95.564953653217017</v>
      </c>
      <c r="G140" s="111"/>
      <c r="H140" s="109"/>
    </row>
    <row r="141" spans="1:8" ht="36.75" customHeight="1">
      <c r="A141" s="159" t="s">
        <v>33</v>
      </c>
      <c r="B141" s="142" t="s">
        <v>269</v>
      </c>
      <c r="C141" s="138"/>
      <c r="D141" s="146">
        <f>D142+D143</f>
        <v>226850</v>
      </c>
      <c r="E141" s="146">
        <f>E142+E143</f>
        <v>165736.07</v>
      </c>
      <c r="F141" s="156">
        <f t="shared" si="5"/>
        <v>73.059761957240468</v>
      </c>
      <c r="G141" s="111"/>
      <c r="H141" s="109"/>
    </row>
    <row r="142" spans="1:8" ht="33" customHeight="1">
      <c r="A142" s="127" t="s">
        <v>14</v>
      </c>
      <c r="B142" s="142" t="s">
        <v>269</v>
      </c>
      <c r="C142" s="142" t="s">
        <v>15</v>
      </c>
      <c r="D142" s="143">
        <f>Вед.2018!G66</f>
        <v>226850</v>
      </c>
      <c r="E142" s="143">
        <f>Вед.2018!H66</f>
        <v>165736.07</v>
      </c>
      <c r="F142" s="156">
        <f t="shared" si="5"/>
        <v>73.059761957240468</v>
      </c>
      <c r="G142" s="111"/>
      <c r="H142" s="109"/>
    </row>
    <row r="143" spans="1:8" ht="32.450000000000003" customHeight="1">
      <c r="A143" s="157" t="s">
        <v>24</v>
      </c>
      <c r="B143" s="142" t="s">
        <v>269</v>
      </c>
      <c r="C143" s="142" t="s">
        <v>25</v>
      </c>
      <c r="D143" s="143"/>
      <c r="E143" s="143"/>
      <c r="F143" s="156">
        <v>0</v>
      </c>
      <c r="G143" s="111"/>
      <c r="H143" s="109"/>
    </row>
    <row r="144" spans="1:8" ht="19.5" customHeight="1">
      <c r="A144" s="155" t="s">
        <v>28</v>
      </c>
      <c r="B144" s="138" t="s">
        <v>265</v>
      </c>
      <c r="C144" s="136"/>
      <c r="D144" s="139">
        <f>D145+D147+D150</f>
        <v>245250</v>
      </c>
      <c r="E144" s="139">
        <f>E145+E147+E150</f>
        <v>106247.44</v>
      </c>
      <c r="F144" s="156">
        <f t="shared" si="5"/>
        <v>43.32209582059123</v>
      </c>
      <c r="G144" s="111"/>
      <c r="H144" s="109"/>
    </row>
    <row r="145" spans="1:8" ht="37.15" customHeight="1">
      <c r="A145" s="127" t="s">
        <v>659</v>
      </c>
      <c r="B145" s="142" t="s">
        <v>266</v>
      </c>
      <c r="C145" s="145"/>
      <c r="D145" s="143">
        <f>D146</f>
        <v>25000</v>
      </c>
      <c r="E145" s="143">
        <f>E146</f>
        <v>0</v>
      </c>
      <c r="F145" s="156">
        <f t="shared" ref="F145:F152" si="9">E145/D145*100</f>
        <v>0</v>
      </c>
      <c r="G145" s="111"/>
      <c r="H145" s="109"/>
    </row>
    <row r="146" spans="1:8" ht="18" customHeight="1">
      <c r="A146" s="127" t="s">
        <v>40</v>
      </c>
      <c r="B146" s="142" t="s">
        <v>266</v>
      </c>
      <c r="C146" s="145" t="s">
        <v>41</v>
      </c>
      <c r="D146" s="143">
        <f>Вед.2018!G48</f>
        <v>25000</v>
      </c>
      <c r="E146" s="143">
        <v>0</v>
      </c>
      <c r="F146" s="156">
        <f t="shared" si="9"/>
        <v>0</v>
      </c>
      <c r="G146" s="111"/>
      <c r="H146" s="109"/>
    </row>
    <row r="147" spans="1:8" ht="16.5" customHeight="1">
      <c r="A147" s="127" t="s">
        <v>30</v>
      </c>
      <c r="B147" s="142" t="s">
        <v>268</v>
      </c>
      <c r="C147" s="142"/>
      <c r="D147" s="143">
        <f>D149+D148</f>
        <v>209750</v>
      </c>
      <c r="E147" s="143">
        <f>E149+E148</f>
        <v>106247.44</v>
      </c>
      <c r="F147" s="156">
        <f t="shared" si="9"/>
        <v>50.654321811680568</v>
      </c>
      <c r="G147" s="111"/>
      <c r="H147" s="109"/>
    </row>
    <row r="148" spans="1:8" ht="16.5" customHeight="1">
      <c r="A148" s="158" t="s">
        <v>614</v>
      </c>
      <c r="B148" s="142" t="s">
        <v>268</v>
      </c>
      <c r="C148" s="142" t="s">
        <v>615</v>
      </c>
      <c r="D148" s="143">
        <v>6000</v>
      </c>
      <c r="E148" s="143">
        <v>2000</v>
      </c>
      <c r="F148" s="156">
        <f t="shared" si="9"/>
        <v>33.333333333333329</v>
      </c>
      <c r="G148" s="111"/>
      <c r="H148" s="109"/>
    </row>
    <row r="149" spans="1:8" ht="16.5" customHeight="1">
      <c r="A149" s="157" t="s">
        <v>26</v>
      </c>
      <c r="B149" s="142" t="s">
        <v>268</v>
      </c>
      <c r="C149" s="142" t="s">
        <v>27</v>
      </c>
      <c r="D149" s="143">
        <f>Вед.2018!G54</f>
        <v>203750</v>
      </c>
      <c r="E149" s="143">
        <f>Вед.2018!H54</f>
        <v>104247.44</v>
      </c>
      <c r="F149" s="156">
        <f t="shared" si="9"/>
        <v>51.164387730061357</v>
      </c>
      <c r="G149" s="111"/>
      <c r="H149" s="109"/>
    </row>
    <row r="150" spans="1:8" ht="16.5" customHeight="1">
      <c r="A150" s="157" t="s">
        <v>689</v>
      </c>
      <c r="B150" s="142" t="s">
        <v>688</v>
      </c>
      <c r="C150" s="142"/>
      <c r="D150" s="143">
        <f>D151</f>
        <v>10500</v>
      </c>
      <c r="E150" s="143">
        <f>E151</f>
        <v>0</v>
      </c>
      <c r="F150" s="156">
        <f t="shared" si="9"/>
        <v>0</v>
      </c>
      <c r="G150" s="111"/>
      <c r="H150" s="109"/>
    </row>
    <row r="151" spans="1:8" ht="34.5" customHeight="1">
      <c r="A151" s="157" t="s">
        <v>24</v>
      </c>
      <c r="B151" s="142" t="s">
        <v>688</v>
      </c>
      <c r="C151" s="142" t="s">
        <v>25</v>
      </c>
      <c r="D151" s="143">
        <f>Вед.2018!G56</f>
        <v>10500</v>
      </c>
      <c r="E151" s="143">
        <v>0</v>
      </c>
      <c r="F151" s="156">
        <f t="shared" si="9"/>
        <v>0</v>
      </c>
      <c r="G151" s="111"/>
      <c r="H151" s="109"/>
    </row>
    <row r="152" spans="1:8" ht="16.149999999999999" customHeight="1" thickBot="1">
      <c r="A152" s="294" t="s">
        <v>62</v>
      </c>
      <c r="B152" s="295"/>
      <c r="C152" s="296"/>
      <c r="D152" s="297">
        <f>D13+D128</f>
        <v>26783675.98</v>
      </c>
      <c r="E152" s="297">
        <f>E13+E128</f>
        <v>14478814.67</v>
      </c>
      <c r="F152" s="298">
        <f t="shared" si="9"/>
        <v>54.058355099619895</v>
      </c>
      <c r="G152" s="111"/>
      <c r="H152" s="109"/>
    </row>
    <row r="153" spans="1:8" ht="20.25" customHeight="1">
      <c r="G153" s="111"/>
      <c r="H153" s="109"/>
    </row>
    <row r="154" spans="1:8" ht="21" customHeight="1">
      <c r="G154" s="111"/>
      <c r="H154" s="109"/>
    </row>
    <row r="155" spans="1:8" ht="17.25" customHeight="1">
      <c r="G155" s="111"/>
      <c r="H155" s="109"/>
    </row>
    <row r="156" spans="1:8" ht="24.75" customHeight="1">
      <c r="G156" s="111"/>
      <c r="H156" s="109"/>
    </row>
  </sheetData>
  <sheetProtection selectLockedCells="1" selectUnlockedCells="1"/>
  <mergeCells count="5">
    <mergeCell ref="A10:G10"/>
    <mergeCell ref="A6:H6"/>
    <mergeCell ref="A7:H7"/>
    <mergeCell ref="A8:H8"/>
    <mergeCell ref="A9:I9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52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6"/>
    <col min="2" max="2" width="59.28515625" style="86" customWidth="1"/>
    <col min="3" max="3" width="17.5703125" style="86" customWidth="1"/>
    <col min="4" max="16384" width="9.140625" style="86"/>
  </cols>
  <sheetData>
    <row r="1" spans="1:256">
      <c r="A1" s="3" t="s">
        <v>166</v>
      </c>
      <c r="B1" s="85" t="s">
        <v>91</v>
      </c>
      <c r="C1" s="8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381" t="s">
        <v>92</v>
      </c>
      <c r="C2" s="38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85" t="s">
        <v>93</v>
      </c>
      <c r="C3" s="8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85" t="s">
        <v>94</v>
      </c>
      <c r="C4" s="8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85" t="s">
        <v>95</v>
      </c>
      <c r="C5" s="8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85" t="s">
        <v>96</v>
      </c>
      <c r="C6" s="85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85" t="s">
        <v>97</v>
      </c>
      <c r="C7" s="85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5"/>
      <c r="C8" s="115"/>
    </row>
    <row r="9" spans="1:256">
      <c r="B9" s="115"/>
      <c r="C9" s="115"/>
    </row>
    <row r="10" spans="1:256">
      <c r="B10" s="115"/>
      <c r="C10" s="115"/>
    </row>
    <row r="11" spans="1:256">
      <c r="B11" s="115"/>
      <c r="C11" s="115"/>
    </row>
    <row r="13" spans="1:256" ht="15.75" customHeight="1">
      <c r="A13" s="382" t="s">
        <v>98</v>
      </c>
      <c r="B13" s="382"/>
      <c r="C13" s="382"/>
      <c r="D13" s="382"/>
      <c r="E13" s="116"/>
      <c r="F13" s="116"/>
    </row>
    <row r="14" spans="1:256" ht="15.75" customHeight="1">
      <c r="A14" s="382" t="s">
        <v>99</v>
      </c>
      <c r="B14" s="382"/>
      <c r="C14" s="382"/>
      <c r="D14" s="382"/>
    </row>
    <row r="15" spans="1:256" ht="15.75" customHeight="1">
      <c r="A15" s="382" t="s">
        <v>100</v>
      </c>
      <c r="B15" s="382"/>
      <c r="C15" s="382"/>
      <c r="D15" s="382"/>
      <c r="E15" s="116"/>
      <c r="F15" s="116"/>
    </row>
    <row r="16" spans="1:256">
      <c r="B16" s="115"/>
      <c r="C16" s="116"/>
      <c r="D16" s="116"/>
      <c r="E16" s="116"/>
      <c r="F16" s="116"/>
    </row>
    <row r="17" spans="1:6">
      <c r="B17" s="115"/>
      <c r="C17" s="116"/>
      <c r="D17" s="116"/>
      <c r="E17" s="116"/>
      <c r="F17" s="116"/>
    </row>
    <row r="19" spans="1:6" s="118" customFormat="1">
      <c r="A19" s="117" t="s">
        <v>89</v>
      </c>
      <c r="B19" s="117" t="s">
        <v>101</v>
      </c>
      <c r="C19" s="117" t="s">
        <v>102</v>
      </c>
    </row>
    <row r="20" spans="1:6" ht="28.5" customHeight="1">
      <c r="A20" s="380" t="s">
        <v>103</v>
      </c>
      <c r="B20" s="119" t="s">
        <v>121</v>
      </c>
      <c r="C20" s="120">
        <f>C22-C23</f>
        <v>5340000</v>
      </c>
    </row>
    <row r="21" spans="1:6">
      <c r="A21" s="380"/>
      <c r="B21" s="121" t="s">
        <v>104</v>
      </c>
      <c r="C21" s="122"/>
    </row>
    <row r="22" spans="1:6" ht="47.25">
      <c r="A22" s="380"/>
      <c r="B22" s="123" t="s">
        <v>105</v>
      </c>
      <c r="C22" s="120">
        <v>5500000</v>
      </c>
    </row>
    <row r="23" spans="1:6" ht="47.25">
      <c r="A23" s="380"/>
      <c r="B23" s="123" t="s">
        <v>106</v>
      </c>
      <c r="C23" s="120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источ. 2018</vt:lpstr>
      <vt:lpstr>Доходы 2018</vt:lpstr>
      <vt:lpstr>Вед.2018</vt:lpstr>
      <vt:lpstr>Ф2018</vt:lpstr>
      <vt:lpstr>МЦП по ЦСР - 2018</vt:lpstr>
      <vt:lpstr>кредиты</vt:lpstr>
      <vt:lpstr>Вед.2018!Excel_BuiltIn_Print_Area</vt:lpstr>
      <vt:lpstr>'источ. 2018'!Excel_BuiltIn_Print_Area</vt:lpstr>
      <vt:lpstr>'МЦП по ЦСР - 2018'!Excel_BuiltIn_Print_Area</vt:lpstr>
      <vt:lpstr>'Доходы 2018'!Область_печати</vt:lpstr>
      <vt:lpstr>'источ. 2018'!Область_печати</vt:lpstr>
      <vt:lpstr>'МЦП по ЦСР - 2018'!Область_печати</vt:lpstr>
      <vt:lpstr>Ф2018!Область_печати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2019-01-09T06:07:45Z</cp:lastPrinted>
  <dcterms:created xsi:type="dcterms:W3CDTF">2019-01-11T08:20:57Z</dcterms:created>
  <dcterms:modified xsi:type="dcterms:W3CDTF">2019-01-11T08:20:57Z</dcterms:modified>
</cp:coreProperties>
</file>