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20" windowWidth="16380" windowHeight="7770" tabRatio="700" activeTab="1"/>
  </bookViews>
  <sheets>
    <sheet name="источ. 2018" sheetId="1" r:id="rId1"/>
    <sheet name="Доходы 2018" sheetId="3" r:id="rId2"/>
    <sheet name="Вед.2018" sheetId="17" r:id="rId3"/>
    <sheet name="Ф2018" sheetId="8" r:id="rId4"/>
    <sheet name="МЦП по ЦСР - 2018" sheetId="11" r:id="rId5"/>
    <sheet name="кредиты" sheetId="12" state="hidden" r:id="rId6"/>
  </sheets>
  <externalReferences>
    <externalReference r:id="rId7"/>
  </externalReferences>
  <definedNames>
    <definedName name="Excel_BuiltIn_Print_Area" localSheetId="2">Ф2018!$A$1:$C$655</definedName>
    <definedName name="Excel_BuiltIn_Print_Area" localSheetId="0">'источ. 2018'!$A$1:$G$47</definedName>
    <definedName name="Excel_BuiltIn_Print_Area" localSheetId="4">кредиты!$A$1:$F$35</definedName>
    <definedName name="Excel_BuiltIn_Print_Area" localSheetId="3">#REF!</definedName>
    <definedName name="_xlnm.Print_Area" localSheetId="2">Вед.2018!$A$1:$J$210</definedName>
    <definedName name="_xlnm.Print_Area" localSheetId="1">'Доходы 2018'!$A$1:$E$195</definedName>
    <definedName name="_xlnm.Print_Area" localSheetId="0">'источ. 2018'!$A$1:$G$47</definedName>
    <definedName name="_xlnm.Print_Area" localSheetId="4">'МЦП по ЦСР - 2018'!$A$1:$F$150</definedName>
    <definedName name="_xlnm.Print_Area" localSheetId="3">Ф2018!$A$1:$F$45</definedName>
  </definedNames>
  <calcPr calcId="125725"/>
</workbook>
</file>

<file path=xl/calcChain.xml><?xml version="1.0" encoding="utf-8"?>
<calcChain xmlns="http://schemas.openxmlformats.org/spreadsheetml/2006/main">
  <c r="D70" i="3"/>
  <c r="D126" i="11"/>
  <c r="D125" s="1"/>
  <c r="D118"/>
  <c r="D108"/>
  <c r="D107"/>
  <c r="F107" s="1"/>
  <c r="D106"/>
  <c r="D105" s="1"/>
  <c r="D97"/>
  <c r="F97" s="1"/>
  <c r="D95"/>
  <c r="F95" s="1"/>
  <c r="D93"/>
  <c r="D92" s="1"/>
  <c r="D91"/>
  <c r="F91"/>
  <c r="D87"/>
  <c r="F87"/>
  <c r="D86"/>
  <c r="D85"/>
  <c r="D83"/>
  <c r="D82"/>
  <c r="F82" s="1"/>
  <c r="D81"/>
  <c r="F81" s="1"/>
  <c r="D79"/>
  <c r="D78" s="1"/>
  <c r="D63"/>
  <c r="D62" s="1"/>
  <c r="D60"/>
  <c r="D59" s="1"/>
  <c r="D55" s="1"/>
  <c r="D51"/>
  <c r="D50"/>
  <c r="D49" s="1"/>
  <c r="D48"/>
  <c r="D47" s="1"/>
  <c r="D38"/>
  <c r="D37"/>
  <c r="D35"/>
  <c r="F35"/>
  <c r="D34"/>
  <c r="F34"/>
  <c r="D33"/>
  <c r="D29"/>
  <c r="F29" s="1"/>
  <c r="D27"/>
  <c r="F27" s="1"/>
  <c r="D19"/>
  <c r="F19" s="1"/>
  <c r="D141"/>
  <c r="F141" s="1"/>
  <c r="D145"/>
  <c r="D147"/>
  <c r="D146"/>
  <c r="D149"/>
  <c r="F149"/>
  <c r="D23"/>
  <c r="F23"/>
  <c r="E126"/>
  <c r="E148"/>
  <c r="D148"/>
  <c r="F148"/>
  <c r="E147"/>
  <c r="F147"/>
  <c r="E23" i="8"/>
  <c r="D23"/>
  <c r="D30"/>
  <c r="E41"/>
  <c r="E42"/>
  <c r="D42"/>
  <c r="E44"/>
  <c r="D44"/>
  <c r="D41"/>
  <c r="F41"/>
  <c r="E39"/>
  <c r="E37"/>
  <c r="D37"/>
  <c r="E36"/>
  <c r="D36"/>
  <c r="E35"/>
  <c r="D34"/>
  <c r="D32"/>
  <c r="E31"/>
  <c r="D31"/>
  <c r="D29"/>
  <c r="D27"/>
  <c r="E26"/>
  <c r="D26"/>
  <c r="E24"/>
  <c r="D24"/>
  <c r="H122" i="17"/>
  <c r="I122"/>
  <c r="G208"/>
  <c r="G207"/>
  <c r="G206"/>
  <c r="G204"/>
  <c r="G201"/>
  <c r="G200"/>
  <c r="G198"/>
  <c r="G197"/>
  <c r="G193"/>
  <c r="G192"/>
  <c r="G191"/>
  <c r="G189"/>
  <c r="G188"/>
  <c r="G187"/>
  <c r="G186"/>
  <c r="G183"/>
  <c r="G182"/>
  <c r="G180"/>
  <c r="G178"/>
  <c r="G176"/>
  <c r="G174"/>
  <c r="G173"/>
  <c r="G172"/>
  <c r="G170"/>
  <c r="G169"/>
  <c r="G168"/>
  <c r="G165"/>
  <c r="G164"/>
  <c r="G163"/>
  <c r="G159"/>
  <c r="G158"/>
  <c r="G152"/>
  <c r="G147"/>
  <c r="G143"/>
  <c r="G137"/>
  <c r="G136"/>
  <c r="G135"/>
  <c r="G133"/>
  <c r="G132"/>
  <c r="G131"/>
  <c r="G130"/>
  <c r="G129"/>
  <c r="G127"/>
  <c r="G126"/>
  <c r="G125"/>
  <c r="G121"/>
  <c r="G120"/>
  <c r="G118"/>
  <c r="G115"/>
  <c r="G114"/>
  <c r="G116"/>
  <c r="G112"/>
  <c r="G111"/>
  <c r="G108"/>
  <c r="G107"/>
  <c r="G103"/>
  <c r="I103"/>
  <c r="G102"/>
  <c r="G98"/>
  <c r="G97"/>
  <c r="G96"/>
  <c r="G95"/>
  <c r="G92"/>
  <c r="G87"/>
  <c r="G81"/>
  <c r="G80"/>
  <c r="G79"/>
  <c r="G78"/>
  <c r="G76"/>
  <c r="G75"/>
  <c r="G74"/>
  <c r="G71"/>
  <c r="G64"/>
  <c r="G63"/>
  <c r="G62"/>
  <c r="G61"/>
  <c r="G58"/>
  <c r="G57"/>
  <c r="I57"/>
  <c r="G56"/>
  <c r="G54"/>
  <c r="G52"/>
  <c r="G51"/>
  <c r="G50"/>
  <c r="G47"/>
  <c r="G46"/>
  <c r="G45"/>
  <c r="G44"/>
  <c r="G39"/>
  <c r="G38"/>
  <c r="G37"/>
  <c r="G36"/>
  <c r="I36"/>
  <c r="G34"/>
  <c r="G33"/>
  <c r="G32"/>
  <c r="G29"/>
  <c r="G28"/>
  <c r="I28"/>
  <c r="G27"/>
  <c r="G26"/>
  <c r="H208"/>
  <c r="H207"/>
  <c r="H206"/>
  <c r="H204"/>
  <c r="H201"/>
  <c r="H200"/>
  <c r="H198"/>
  <c r="H197"/>
  <c r="I197"/>
  <c r="H193"/>
  <c r="H192"/>
  <c r="H189"/>
  <c r="H188"/>
  <c r="H187"/>
  <c r="H183"/>
  <c r="I183"/>
  <c r="H182"/>
  <c r="E102" i="11"/>
  <c r="F102" s="1"/>
  <c r="H180" i="17"/>
  <c r="H178"/>
  <c r="H176"/>
  <c r="I176"/>
  <c r="H174"/>
  <c r="H173"/>
  <c r="H170"/>
  <c r="H169"/>
  <c r="H168"/>
  <c r="H165"/>
  <c r="H164"/>
  <c r="E100" i="11"/>
  <c r="F100" s="1"/>
  <c r="H163" i="17"/>
  <c r="H162"/>
  <c r="H159"/>
  <c r="H158"/>
  <c r="H152"/>
  <c r="H151"/>
  <c r="H150"/>
  <c r="H149"/>
  <c r="H147"/>
  <c r="H143"/>
  <c r="H142"/>
  <c r="H137"/>
  <c r="H136"/>
  <c r="H135"/>
  <c r="H130"/>
  <c r="H129"/>
  <c r="H133"/>
  <c r="H132"/>
  <c r="H131"/>
  <c r="H127"/>
  <c r="H126"/>
  <c r="H118"/>
  <c r="H116"/>
  <c r="H115"/>
  <c r="H112"/>
  <c r="H111"/>
  <c r="H110"/>
  <c r="H108"/>
  <c r="H107"/>
  <c r="H106"/>
  <c r="H103"/>
  <c r="H102"/>
  <c r="H101"/>
  <c r="H100"/>
  <c r="H98"/>
  <c r="E30" i="8"/>
  <c r="H96" i="17"/>
  <c r="I96"/>
  <c r="H95"/>
  <c r="I95"/>
  <c r="H92"/>
  <c r="H91"/>
  <c r="H87"/>
  <c r="H86"/>
  <c r="H85"/>
  <c r="H84"/>
  <c r="H81"/>
  <c r="H80"/>
  <c r="I80"/>
  <c r="H79"/>
  <c r="H78"/>
  <c r="H76"/>
  <c r="H75"/>
  <c r="H71"/>
  <c r="H70"/>
  <c r="H69"/>
  <c r="H64"/>
  <c r="H63"/>
  <c r="H62"/>
  <c r="H61"/>
  <c r="H60"/>
  <c r="H58"/>
  <c r="H57"/>
  <c r="H56"/>
  <c r="H54"/>
  <c r="H52"/>
  <c r="H51"/>
  <c r="H47"/>
  <c r="H46"/>
  <c r="H45"/>
  <c r="H44"/>
  <c r="E18" i="8"/>
  <c r="H39" i="17"/>
  <c r="I39"/>
  <c r="H34"/>
  <c r="H33"/>
  <c r="H32"/>
  <c r="H31"/>
  <c r="H29"/>
  <c r="H28"/>
  <c r="H27"/>
  <c r="H26"/>
  <c r="I62"/>
  <c r="I165"/>
  <c r="I137"/>
  <c r="E140" i="11"/>
  <c r="E107"/>
  <c r="E94"/>
  <c r="E92"/>
  <c r="E82"/>
  <c r="E38" i="8"/>
  <c r="E78" i="3"/>
  <c r="E82"/>
  <c r="E85"/>
  <c r="E86"/>
  <c r="E87"/>
  <c r="E89"/>
  <c r="E90"/>
  <c r="E91"/>
  <c r="E92"/>
  <c r="E93"/>
  <c r="E94"/>
  <c r="E95"/>
  <c r="E96"/>
  <c r="E98"/>
  <c r="E100"/>
  <c r="E101"/>
  <c r="E103"/>
  <c r="E104"/>
  <c r="E106"/>
  <c r="E107"/>
  <c r="E108"/>
  <c r="E109"/>
  <c r="C74"/>
  <c r="D74"/>
  <c r="E74"/>
  <c r="F57" i="11"/>
  <c r="F63"/>
  <c r="F71"/>
  <c r="F75"/>
  <c r="F114"/>
  <c r="F118"/>
  <c r="F122"/>
  <c r="F138"/>
  <c r="F139"/>
  <c r="F145"/>
  <c r="E144"/>
  <c r="E137"/>
  <c r="E136"/>
  <c r="F136" s="1"/>
  <c r="E135"/>
  <c r="E121"/>
  <c r="F121"/>
  <c r="E120"/>
  <c r="E119"/>
  <c r="F119"/>
  <c r="E117"/>
  <c r="E116"/>
  <c r="E115"/>
  <c r="E113"/>
  <c r="E112"/>
  <c r="E111"/>
  <c r="E109"/>
  <c r="E74"/>
  <c r="E73"/>
  <c r="E70"/>
  <c r="E68"/>
  <c r="E62"/>
  <c r="E52"/>
  <c r="E42"/>
  <c r="E40"/>
  <c r="E39"/>
  <c r="E28"/>
  <c r="E26"/>
  <c r="E25"/>
  <c r="E22"/>
  <c r="E21"/>
  <c r="E20"/>
  <c r="E18"/>
  <c r="E17"/>
  <c r="E16"/>
  <c r="D144"/>
  <c r="F144"/>
  <c r="D137"/>
  <c r="D135"/>
  <c r="D136"/>
  <c r="D133"/>
  <c r="D132" s="1"/>
  <c r="D121"/>
  <c r="D120"/>
  <c r="D119"/>
  <c r="D117"/>
  <c r="D116" s="1"/>
  <c r="D113"/>
  <c r="D112"/>
  <c r="D111"/>
  <c r="D109"/>
  <c r="D101"/>
  <c r="D98"/>
  <c r="D99"/>
  <c r="D90"/>
  <c r="F90" s="1"/>
  <c r="D74"/>
  <c r="D73"/>
  <c r="D72"/>
  <c r="D70"/>
  <c r="F70"/>
  <c r="D68"/>
  <c r="F68"/>
  <c r="D56"/>
  <c r="D52"/>
  <c r="D42"/>
  <c r="D40"/>
  <c r="D39"/>
  <c r="D26"/>
  <c r="D22"/>
  <c r="F22"/>
  <c r="E34" i="8"/>
  <c r="E33"/>
  <c r="D43"/>
  <c r="D40"/>
  <c r="D38"/>
  <c r="F38" s="1"/>
  <c r="D33"/>
  <c r="D21"/>
  <c r="D20"/>
  <c r="I30" i="17"/>
  <c r="I35"/>
  <c r="I40"/>
  <c r="I41"/>
  <c r="I42"/>
  <c r="I43"/>
  <c r="I48"/>
  <c r="I53"/>
  <c r="I55"/>
  <c r="I109"/>
  <c r="I117"/>
  <c r="I144"/>
  <c r="I145"/>
  <c r="I146"/>
  <c r="I175"/>
  <c r="I177"/>
  <c r="I179"/>
  <c r="I181"/>
  <c r="I188"/>
  <c r="I194"/>
  <c r="I195"/>
  <c r="I178"/>
  <c r="I166"/>
  <c r="I73"/>
  <c r="I72"/>
  <c r="I54"/>
  <c r="E18" i="3"/>
  <c r="E20"/>
  <c r="E21"/>
  <c r="E26"/>
  <c r="E27"/>
  <c r="E29"/>
  <c r="E30"/>
  <c r="E32"/>
  <c r="E33"/>
  <c r="E34"/>
  <c r="E36"/>
  <c r="E37"/>
  <c r="E40"/>
  <c r="E41"/>
  <c r="E42"/>
  <c r="E46"/>
  <c r="E47"/>
  <c r="E50"/>
  <c r="E53"/>
  <c r="E55"/>
  <c r="E58"/>
  <c r="E61"/>
  <c r="E62"/>
  <c r="E63"/>
  <c r="E64"/>
  <c r="E65"/>
  <c r="E69"/>
  <c r="E70"/>
  <c r="E71"/>
  <c r="E75"/>
  <c r="E113"/>
  <c r="E114"/>
  <c r="E115"/>
  <c r="E117"/>
  <c r="E119"/>
  <c r="E120"/>
  <c r="E122"/>
  <c r="E124"/>
  <c r="E125"/>
  <c r="E126"/>
  <c r="E128"/>
  <c r="E129"/>
  <c r="E130"/>
  <c r="E132"/>
  <c r="E134"/>
  <c r="E136"/>
  <c r="E138"/>
  <c r="E140"/>
  <c r="E142"/>
  <c r="E145"/>
  <c r="E146"/>
  <c r="E147"/>
  <c r="E150"/>
  <c r="E151"/>
  <c r="E152"/>
  <c r="E153"/>
  <c r="E154"/>
  <c r="E156"/>
  <c r="E158"/>
  <c r="E160"/>
  <c r="E162"/>
  <c r="E164"/>
  <c r="E165"/>
  <c r="E167"/>
  <c r="E169"/>
  <c r="E171"/>
  <c r="E173"/>
  <c r="E176"/>
  <c r="E179"/>
  <c r="E182"/>
  <c r="E183"/>
  <c r="E184"/>
  <c r="E185"/>
  <c r="E186"/>
  <c r="E187"/>
  <c r="E189"/>
  <c r="E191"/>
  <c r="E194"/>
  <c r="D193"/>
  <c r="D192"/>
  <c r="D190"/>
  <c r="D188"/>
  <c r="D186"/>
  <c r="D181"/>
  <c r="D178"/>
  <c r="D177"/>
  <c r="D175"/>
  <c r="D172"/>
  <c r="D170"/>
  <c r="E170"/>
  <c r="D168"/>
  <c r="D166"/>
  <c r="D161"/>
  <c r="D159"/>
  <c r="D157"/>
  <c r="D155"/>
  <c r="D149"/>
  <c r="D148"/>
  <c r="D144"/>
  <c r="D143"/>
  <c r="D141"/>
  <c r="D139"/>
  <c r="D137"/>
  <c r="D135"/>
  <c r="D133"/>
  <c r="D131"/>
  <c r="D127"/>
  <c r="D123"/>
  <c r="D121"/>
  <c r="D116"/>
  <c r="D105"/>
  <c r="D102"/>
  <c r="D99"/>
  <c r="D97"/>
  <c r="D88"/>
  <c r="D84"/>
  <c r="D81"/>
  <c r="D80"/>
  <c r="D77"/>
  <c r="D76"/>
  <c r="D73"/>
  <c r="D72"/>
  <c r="E72"/>
  <c r="D68"/>
  <c r="D60"/>
  <c r="D57"/>
  <c r="D54"/>
  <c r="D52"/>
  <c r="D49"/>
  <c r="D45"/>
  <c r="D44"/>
  <c r="D39"/>
  <c r="D38"/>
  <c r="E38"/>
  <c r="D35"/>
  <c r="D23"/>
  <c r="D31"/>
  <c r="D28"/>
  <c r="D25"/>
  <c r="D19"/>
  <c r="D15"/>
  <c r="D17"/>
  <c r="D16"/>
  <c r="C193"/>
  <c r="C192"/>
  <c r="C190"/>
  <c r="C188"/>
  <c r="C186"/>
  <c r="C181"/>
  <c r="C180"/>
  <c r="C178"/>
  <c r="C174"/>
  <c r="C175"/>
  <c r="C172"/>
  <c r="C170"/>
  <c r="C168"/>
  <c r="C166"/>
  <c r="C161"/>
  <c r="C159"/>
  <c r="C157"/>
  <c r="C155"/>
  <c r="C149"/>
  <c r="C148"/>
  <c r="C144"/>
  <c r="E144"/>
  <c r="C143"/>
  <c r="C141"/>
  <c r="C139"/>
  <c r="C137"/>
  <c r="C135"/>
  <c r="C133"/>
  <c r="C131"/>
  <c r="C127"/>
  <c r="C123"/>
  <c r="C121"/>
  <c r="C116"/>
  <c r="C105"/>
  <c r="C102"/>
  <c r="C99"/>
  <c r="C97"/>
  <c r="C84"/>
  <c r="C83"/>
  <c r="C81"/>
  <c r="C80"/>
  <c r="C77"/>
  <c r="C76"/>
  <c r="C68"/>
  <c r="C67"/>
  <c r="C66"/>
  <c r="C60"/>
  <c r="C59"/>
  <c r="C57"/>
  <c r="C54"/>
  <c r="E54"/>
  <c r="C52"/>
  <c r="C49"/>
  <c r="C45"/>
  <c r="C44"/>
  <c r="C39"/>
  <c r="C38"/>
  <c r="C35"/>
  <c r="E35"/>
  <c r="C31"/>
  <c r="E31"/>
  <c r="C28"/>
  <c r="C25"/>
  <c r="C19"/>
  <c r="C17"/>
  <c r="C16"/>
  <c r="C45" i="1"/>
  <c r="C43"/>
  <c r="C39"/>
  <c r="C38"/>
  <c r="C36"/>
  <c r="C35"/>
  <c r="C34"/>
  <c r="C47"/>
  <c r="C32"/>
  <c r="C30"/>
  <c r="C29"/>
  <c r="C27"/>
  <c r="C25"/>
  <c r="C22"/>
  <c r="C20"/>
  <c r="C19"/>
  <c r="C17"/>
  <c r="C15"/>
  <c r="D15"/>
  <c r="D17"/>
  <c r="D20"/>
  <c r="D22"/>
  <c r="E19"/>
  <c r="D25"/>
  <c r="D27"/>
  <c r="D30"/>
  <c r="D29"/>
  <c r="D32"/>
  <c r="E29"/>
  <c r="D39"/>
  <c r="D38"/>
  <c r="D34"/>
  <c r="D47"/>
  <c r="D36"/>
  <c r="D35"/>
  <c r="D43"/>
  <c r="D45"/>
  <c r="C20" i="12"/>
  <c r="C177" i="3"/>
  <c r="C88"/>
  <c r="C24" i="1"/>
  <c r="D19"/>
  <c r="D24"/>
  <c r="D51" i="3"/>
  <c r="D48"/>
  <c r="E48"/>
  <c r="F120" i="11"/>
  <c r="E69"/>
  <c r="D69"/>
  <c r="F69"/>
  <c r="F26"/>
  <c r="I196" i="17"/>
  <c r="I190"/>
  <c r="I189"/>
  <c r="I171"/>
  <c r="I148"/>
  <c r="I123"/>
  <c r="I113"/>
  <c r="E29" i="8"/>
  <c r="F29" s="1"/>
  <c r="I93" i="17"/>
  <c r="I160"/>
  <c r="I153"/>
  <c r="I154"/>
  <c r="I119"/>
  <c r="I88"/>
  <c r="I81"/>
  <c r="I82"/>
  <c r="I65"/>
  <c r="I77"/>
  <c r="I138"/>
  <c r="E43" i="8"/>
  <c r="I104" i="17"/>
  <c r="I99"/>
  <c r="I76"/>
  <c r="I58"/>
  <c r="I59"/>
  <c r="I184"/>
  <c r="E24" i="11"/>
  <c r="F112"/>
  <c r="F113"/>
  <c r="F111"/>
  <c r="E61"/>
  <c r="E72"/>
  <c r="F72"/>
  <c r="F73"/>
  <c r="F74"/>
  <c r="I29" i="17"/>
  <c r="I47"/>
  <c r="H38"/>
  <c r="I38"/>
  <c r="I34"/>
  <c r="E15" i="8"/>
  <c r="E16"/>
  <c r="E130" i="11"/>
  <c r="E129" s="1"/>
  <c r="F93"/>
  <c r="I46" i="17"/>
  <c r="H97"/>
  <c r="I52"/>
  <c r="I193"/>
  <c r="E96" i="11"/>
  <c r="I118" i="17"/>
  <c r="E133" i="11"/>
  <c r="E132"/>
  <c r="E131" s="1"/>
  <c r="F133"/>
  <c r="E51"/>
  <c r="E50" s="1"/>
  <c r="I170" i="17"/>
  <c r="I33"/>
  <c r="D22" i="8"/>
  <c r="I56" i="17"/>
  <c r="I159"/>
  <c r="F31" i="8"/>
  <c r="I174" i="17"/>
  <c r="I45"/>
  <c r="H37"/>
  <c r="E67" i="11"/>
  <c r="D17" i="8"/>
  <c r="I27" i="17"/>
  <c r="H36"/>
  <c r="I37"/>
  <c r="E17" i="8"/>
  <c r="F17"/>
  <c r="F23"/>
  <c r="F42"/>
  <c r="I187" i="17"/>
  <c r="E32" i="8"/>
  <c r="F32" s="1"/>
  <c r="H121" i="17"/>
  <c r="I143"/>
  <c r="I206"/>
  <c r="I207"/>
  <c r="E38" i="11"/>
  <c r="E37" s="1"/>
  <c r="I192" i="17"/>
  <c r="H191"/>
  <c r="H186"/>
  <c r="H185"/>
  <c r="I191"/>
  <c r="H141"/>
  <c r="H140"/>
  <c r="H139"/>
  <c r="F80" i="11"/>
  <c r="I182" i="17"/>
  <c r="F43" i="8"/>
  <c r="I180" i="17"/>
  <c r="I173"/>
  <c r="H172"/>
  <c r="H167"/>
  <c r="H161"/>
  <c r="I168"/>
  <c r="I169"/>
  <c r="E99" i="11"/>
  <c r="F99" s="1"/>
  <c r="E40" i="8"/>
  <c r="F40" s="1"/>
  <c r="I164" i="17"/>
  <c r="H157"/>
  <c r="H156"/>
  <c r="H155"/>
  <c r="F39" i="8"/>
  <c r="H125" i="17"/>
  <c r="H124"/>
  <c r="E48" i="11"/>
  <c r="E47"/>
  <c r="I126" i="17"/>
  <c r="E105" i="11"/>
  <c r="E104"/>
  <c r="E103"/>
  <c r="H114" i="17"/>
  <c r="I115"/>
  <c r="I116"/>
  <c r="I108"/>
  <c r="I97"/>
  <c r="H90"/>
  <c r="H89"/>
  <c r="E27" i="8"/>
  <c r="E25" s="1"/>
  <c r="F25" s="1"/>
  <c r="E28"/>
  <c r="F28" s="1"/>
  <c r="H83" i="17"/>
  <c r="I79"/>
  <c r="I78"/>
  <c r="E58" i="11"/>
  <c r="F58" s="1"/>
  <c r="I75" i="17"/>
  <c r="H74"/>
  <c r="I74"/>
  <c r="H68"/>
  <c r="H67"/>
  <c r="E21" i="8"/>
  <c r="I63" i="17"/>
  <c r="H50"/>
  <c r="H49"/>
  <c r="I51"/>
  <c r="G31"/>
  <c r="I32"/>
  <c r="G60"/>
  <c r="I60"/>
  <c r="I61"/>
  <c r="G101"/>
  <c r="I102"/>
  <c r="G110"/>
  <c r="I110"/>
  <c r="I111"/>
  <c r="I112"/>
  <c r="I26"/>
  <c r="G25"/>
  <c r="D15" i="8"/>
  <c r="G49" i="17"/>
  <c r="I50"/>
  <c r="G70"/>
  <c r="I71"/>
  <c r="G124"/>
  <c r="F37" i="8"/>
  <c r="I147" i="17"/>
  <c r="G142"/>
  <c r="G162"/>
  <c r="I163"/>
  <c r="F26" i="8"/>
  <c r="D18"/>
  <c r="F18"/>
  <c r="I44" i="17"/>
  <c r="G86"/>
  <c r="I87"/>
  <c r="G106"/>
  <c r="I106"/>
  <c r="I107"/>
  <c r="I114"/>
  <c r="G151"/>
  <c r="I152"/>
  <c r="G185"/>
  <c r="I185"/>
  <c r="F44" i="8"/>
  <c r="G91" i="17"/>
  <c r="I92"/>
  <c r="F30" i="8"/>
  <c r="D28"/>
  <c r="G157" i="17"/>
  <c r="I158"/>
  <c r="G167"/>
  <c r="I172"/>
  <c r="I98"/>
  <c r="F36" i="8"/>
  <c r="H105" i="17"/>
  <c r="H94"/>
  <c r="E60" i="11"/>
  <c r="F60" s="1"/>
  <c r="I121" i="17"/>
  <c r="H120"/>
  <c r="I120"/>
  <c r="I186"/>
  <c r="E32" i="11"/>
  <c r="E31"/>
  <c r="E78"/>
  <c r="I167" i="17"/>
  <c r="E90" i="11"/>
  <c r="E85"/>
  <c r="F86"/>
  <c r="I125" i="17"/>
  <c r="I124"/>
  <c r="E22" i="8"/>
  <c r="F22"/>
  <c r="F24"/>
  <c r="F21"/>
  <c r="E20"/>
  <c r="F20"/>
  <c r="E19"/>
  <c r="E14"/>
  <c r="E45" s="1"/>
  <c r="F45" s="1"/>
  <c r="H25" i="17"/>
  <c r="F15" i="8"/>
  <c r="I70" i="17"/>
  <c r="G69"/>
  <c r="I25"/>
  <c r="I101"/>
  <c r="G100"/>
  <c r="D130" i="11"/>
  <c r="D129" s="1"/>
  <c r="D128" s="1"/>
  <c r="I31" i="17"/>
  <c r="D16" i="8"/>
  <c r="F16" s="1"/>
  <c r="I157" i="17"/>
  <c r="G156"/>
  <c r="G90"/>
  <c r="I91"/>
  <c r="G105"/>
  <c r="D35" i="8"/>
  <c r="F35"/>
  <c r="G161" i="17"/>
  <c r="I161"/>
  <c r="I162"/>
  <c r="I151"/>
  <c r="G150"/>
  <c r="I86"/>
  <c r="G85"/>
  <c r="D67" i="11"/>
  <c r="F67" s="1"/>
  <c r="I142" i="17"/>
  <c r="G141"/>
  <c r="I49"/>
  <c r="D19" i="8"/>
  <c r="E59" i="11"/>
  <c r="F59" s="1"/>
  <c r="H210" i="17"/>
  <c r="I105"/>
  <c r="E77" i="11"/>
  <c r="E89"/>
  <c r="E84"/>
  <c r="F19" i="8"/>
  <c r="G149" i="17"/>
  <c r="I149"/>
  <c r="I150"/>
  <c r="I100"/>
  <c r="G94"/>
  <c r="I94"/>
  <c r="G68"/>
  <c r="I69"/>
  <c r="I90"/>
  <c r="G89"/>
  <c r="G84"/>
  <c r="I84"/>
  <c r="I85"/>
  <c r="F27" i="8"/>
  <c r="D25"/>
  <c r="I141" i="17"/>
  <c r="G140"/>
  <c r="I156"/>
  <c r="G155"/>
  <c r="I155"/>
  <c r="D14" i="8"/>
  <c r="D45" s="1"/>
  <c r="E76" i="11"/>
  <c r="I68" i="17"/>
  <c r="G67"/>
  <c r="G139"/>
  <c r="I139"/>
  <c r="I140"/>
  <c r="G83"/>
  <c r="I83"/>
  <c r="I89"/>
  <c r="F14" i="8"/>
  <c r="I67" i="17"/>
  <c r="G210"/>
  <c r="I210"/>
  <c r="I209"/>
  <c r="I208"/>
  <c r="E116" i="3"/>
  <c r="E131"/>
  <c r="E139"/>
  <c r="E148"/>
  <c r="E159"/>
  <c r="E181"/>
  <c r="E192"/>
  <c r="E49"/>
  <c r="E60"/>
  <c r="E99"/>
  <c r="E121"/>
  <c r="E133"/>
  <c r="E141"/>
  <c r="E149"/>
  <c r="E161"/>
  <c r="C15"/>
  <c r="C14"/>
  <c r="C56"/>
  <c r="C79"/>
  <c r="C118"/>
  <c r="E17"/>
  <c r="E168"/>
  <c r="E177"/>
  <c r="E190"/>
  <c r="E28"/>
  <c r="E88"/>
  <c r="E52"/>
  <c r="C163"/>
  <c r="E68"/>
  <c r="E102"/>
  <c r="E123"/>
  <c r="E135"/>
  <c r="E143"/>
  <c r="E155"/>
  <c r="E166"/>
  <c r="E172"/>
  <c r="E193"/>
  <c r="E16"/>
  <c r="E76"/>
  <c r="E77"/>
  <c r="D118"/>
  <c r="C24"/>
  <c r="D24"/>
  <c r="E24"/>
  <c r="E84"/>
  <c r="E105"/>
  <c r="E127"/>
  <c r="E137"/>
  <c r="E157"/>
  <c r="E175"/>
  <c r="E188"/>
  <c r="E44"/>
  <c r="E80"/>
  <c r="E178"/>
  <c r="E45"/>
  <c r="E25"/>
  <c r="C51"/>
  <c r="C23"/>
  <c r="E23"/>
  <c r="C73"/>
  <c r="D59"/>
  <c r="E59"/>
  <c r="D67"/>
  <c r="E67"/>
  <c r="D83"/>
  <c r="E83"/>
  <c r="D174"/>
  <c r="E174"/>
  <c r="D180"/>
  <c r="E180"/>
  <c r="E97"/>
  <c r="E81"/>
  <c r="E118"/>
  <c r="E57"/>
  <c r="E125" i="11"/>
  <c r="E124" s="1"/>
  <c r="F130"/>
  <c r="C112" i="3"/>
  <c r="C111"/>
  <c r="D79"/>
  <c r="E79"/>
  <c r="C72"/>
  <c r="D56"/>
  <c r="D66"/>
  <c r="E66"/>
  <c r="C48"/>
  <c r="E56"/>
  <c r="E51"/>
  <c r="D163"/>
  <c r="E73"/>
  <c r="E39"/>
  <c r="E19"/>
  <c r="E15"/>
  <c r="D14"/>
  <c r="E14"/>
  <c r="C195"/>
  <c r="D112"/>
  <c r="E163"/>
  <c r="D111"/>
  <c r="E112"/>
  <c r="E111"/>
  <c r="D195"/>
  <c r="F111"/>
  <c r="F72"/>
  <c r="F15"/>
  <c r="F44"/>
  <c r="F14"/>
  <c r="F48"/>
  <c r="F66"/>
  <c r="E195"/>
  <c r="F38"/>
  <c r="F51"/>
  <c r="D36" i="11"/>
  <c r="D84"/>
  <c r="F84"/>
  <c r="F85"/>
  <c r="F108"/>
  <c r="F137"/>
  <c r="D18"/>
  <c r="F38"/>
  <c r="F106"/>
  <c r="E56"/>
  <c r="F48"/>
  <c r="D94"/>
  <c r="F94"/>
  <c r="F83"/>
  <c r="E66"/>
  <c r="E65" s="1"/>
  <c r="D21"/>
  <c r="D32"/>
  <c r="F32"/>
  <c r="F135"/>
  <c r="E46"/>
  <c r="D31"/>
  <c r="F117"/>
  <c r="F51"/>
  <c r="D96"/>
  <c r="F96" s="1"/>
  <c r="F33"/>
  <c r="D140"/>
  <c r="F140" s="1"/>
  <c r="E146"/>
  <c r="F146" s="1"/>
  <c r="E134"/>
  <c r="F126"/>
  <c r="D28"/>
  <c r="D143"/>
  <c r="F79"/>
  <c r="E101"/>
  <c r="F101" s="1"/>
  <c r="D20"/>
  <c r="F20"/>
  <c r="F21"/>
  <c r="F18"/>
  <c r="D17"/>
  <c r="E55"/>
  <c r="F56"/>
  <c r="D25"/>
  <c r="F28"/>
  <c r="E143"/>
  <c r="F143" s="1"/>
  <c r="F31"/>
  <c r="D30"/>
  <c r="D134"/>
  <c r="F134" s="1"/>
  <c r="E54"/>
  <c r="F17"/>
  <c r="D16"/>
  <c r="F16" s="1"/>
  <c r="D24"/>
  <c r="F25"/>
  <c r="F24"/>
  <c r="D46" l="1"/>
  <c r="F47"/>
  <c r="D61"/>
  <c r="F61" s="1"/>
  <c r="F62"/>
  <c r="F105"/>
  <c r="D104"/>
  <c r="F125"/>
  <c r="D124"/>
  <c r="D123" s="1"/>
  <c r="E123"/>
  <c r="F124"/>
  <c r="E36"/>
  <c r="F37"/>
  <c r="E128"/>
  <c r="F129"/>
  <c r="D115"/>
  <c r="F115" s="1"/>
  <c r="F116"/>
  <c r="F132"/>
  <c r="D131"/>
  <c r="D127" s="1"/>
  <c r="D54"/>
  <c r="F54" s="1"/>
  <c r="F55"/>
  <c r="D77"/>
  <c r="F78"/>
  <c r="F92"/>
  <c r="D89"/>
  <c r="F131"/>
  <c r="E64"/>
  <c r="E49"/>
  <c r="F50"/>
  <c r="E98"/>
  <c r="D66"/>
  <c r="D65" s="1"/>
  <c r="D64" s="1"/>
  <c r="F98" l="1"/>
  <c r="E88"/>
  <c r="F89"/>
  <c r="D88"/>
  <c r="E45"/>
  <c r="F49"/>
  <c r="D76"/>
  <c r="F76" s="1"/>
  <c r="F77"/>
  <c r="F128"/>
  <c r="E127"/>
  <c r="F127" s="1"/>
  <c r="E30"/>
  <c r="F36"/>
  <c r="D45"/>
  <c r="F46"/>
  <c r="F66"/>
  <c r="F64"/>
  <c r="F123"/>
  <c r="D103"/>
  <c r="F103" s="1"/>
  <c r="F104"/>
  <c r="F65"/>
  <c r="F30" l="1"/>
  <c r="E15"/>
  <c r="D15"/>
  <c r="D150" s="1"/>
  <c r="F45"/>
  <c r="F88"/>
  <c r="E150" l="1"/>
  <c r="F150" s="1"/>
  <c r="F15"/>
</calcChain>
</file>

<file path=xl/sharedStrings.xml><?xml version="1.0" encoding="utf-8"?>
<sst xmlns="http://schemas.openxmlformats.org/spreadsheetml/2006/main" count="1867" uniqueCount="718">
  <si>
    <t>010</t>
  </si>
  <si>
    <t>Администрация Солнечного сельсовета Усть-Абаканского района Республики Хакасия</t>
  </si>
  <si>
    <t>Рз</t>
  </si>
  <si>
    <t>ПР</t>
  </si>
  <si>
    <t>ЦСР</t>
  </si>
  <si>
    <t>ВР</t>
  </si>
  <si>
    <t xml:space="preserve">Сумма                   </t>
  </si>
  <si>
    <t>Общегосударственные вопросы</t>
  </si>
  <si>
    <t>01</t>
  </si>
  <si>
    <t>Функционирование высшего должностного лица  субъекта Российской Федерации и муниципального образования</t>
  </si>
  <si>
    <t>02</t>
  </si>
  <si>
    <t>Непрограмные расходы в сфере установленных функций органов муниципальных образований (органов местного самоуправления,  муниципальных учреждений)</t>
  </si>
  <si>
    <t>Обеспечение деятельности Главы муниципального образования</t>
  </si>
  <si>
    <t>Глава муниципального образования</t>
  </si>
  <si>
    <t>Расходы на выплаты персоналу государственных (муниципальных) органов</t>
  </si>
  <si>
    <t>120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</si>
  <si>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</si>
  <si>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03</t>
  </si>
  <si>
    <t>Обеспечение деятельности законодательного (представительного) органа местного самоуправления</t>
  </si>
  <si>
    <t>Депутаты (члены) законодательного (представительного) органа местного самоуправления</t>
  </si>
  <si>
    <t>Функционирование Правительства Российской Федерации, высших исполнительных органов государственной  власти субъектов Российской Федерации, местных администраций</t>
  </si>
  <si>
    <t>04</t>
  </si>
  <si>
    <t>Обеспечение деятельности органов местного самоуправления</t>
  </si>
  <si>
    <t>Органы местного самоуправления</t>
  </si>
  <si>
    <t>Иные закупки товаров, работ и услуг для обеспечения государственных (муниципальных) нужд</t>
  </si>
  <si>
    <t>240</t>
  </si>
  <si>
    <t>Уплата налогов, сборов и иных платежей</t>
  </si>
  <si>
    <t>850</t>
  </si>
  <si>
    <t>Другие общегосударственные вопросы</t>
  </si>
  <si>
    <t>13</t>
  </si>
  <si>
    <t>Выполнение других обязательств государства</t>
  </si>
  <si>
    <t>Национальная оборона</t>
  </si>
  <si>
    <t>Мобилизационная и вневойсковая подготовка</t>
  </si>
  <si>
    <t>Осуществление первичного воинского учета на территориях, где отсутствуют военные комиссариаты</t>
  </si>
  <si>
    <t>Национальная безопасность и правоохранительная деятельность</t>
  </si>
  <si>
    <t>Органы внутренних дел</t>
  </si>
  <si>
    <t>Мероприятия по обеспечению общественного порядка и противодействию преступности</t>
  </si>
  <si>
    <t>Культура</t>
  </si>
  <si>
    <t>09</t>
  </si>
  <si>
    <t>Резервный фонд администрации по предупреждению и ликвидации чрезвычайных ситуаций и последствий стихийных бедствий</t>
  </si>
  <si>
    <t>Резервные средства</t>
  </si>
  <si>
    <t>870</t>
  </si>
  <si>
    <t>Обеспечение пожарной безопасности</t>
  </si>
  <si>
    <t>10</t>
  </si>
  <si>
    <t>Национальная экономика</t>
  </si>
  <si>
    <t>Прочие мероприятия по благоустройству поселений</t>
  </si>
  <si>
    <t>Дорожное хозяйство (дорожные фонды)</t>
  </si>
  <si>
    <t>Мероприятия по обеспечению сохранности существующей сети  автомобильных дорог общего пользования местного значения</t>
  </si>
  <si>
    <t xml:space="preserve">Другие вопросы в области национальной экономики      </t>
  </si>
  <si>
    <t>12</t>
  </si>
  <si>
    <t>Жилищно-коммунальное хозяйство</t>
  </si>
  <si>
    <t>05</t>
  </si>
  <si>
    <t>Жилищное хозяйство</t>
  </si>
  <si>
    <t>Коммунальное хозяйство</t>
  </si>
  <si>
    <t>Бюджетные инвестиции</t>
  </si>
  <si>
    <t>410</t>
  </si>
  <si>
    <t>Благоустройство</t>
  </si>
  <si>
    <t>Муниципальная программа "Благоустройство территории муниципального образования Солнечный сельсовет Усть-Абаканского района Республики Хакасия на 2015-2020 годы"</t>
  </si>
  <si>
    <t>21001 22580</t>
  </si>
  <si>
    <t>21001 22610</t>
  </si>
  <si>
    <t>Итого программная часть</t>
  </si>
  <si>
    <t>Непрограммные расходы в сфере установленных функций органов муниципальных образований (органов местного самоуправления,  муниципальных учреждений)</t>
  </si>
  <si>
    <t>ВСЕГО:</t>
  </si>
  <si>
    <t>Мероприятия по организации уличного освещения населенных пунктов муниципальных образований поселений</t>
  </si>
  <si>
    <t>Охрана окружающей среды</t>
  </si>
  <si>
    <t>06</t>
  </si>
  <si>
    <t>Сбор, удаление отходов и очистка сточных вод</t>
  </si>
  <si>
    <t>Культура, кинематография</t>
  </si>
  <si>
    <t>08</t>
  </si>
  <si>
    <t xml:space="preserve">Культура </t>
  </si>
  <si>
    <t>Обеспечение деятельности подведомственных учреждений (Муниципальное казенное учреждение "Центр культуры, творчества и спорта" администрации Солнечного сельсовета)</t>
  </si>
  <si>
    <t>Расходы на выплаты персоналу казенных учреждений</t>
  </si>
  <si>
    <t>110</t>
  </si>
  <si>
    <t>Муниципальная программа "Поддержка и развитие культуры на территории муниципального образования Солнечный сельсовет на 2014-2020 годы"</t>
  </si>
  <si>
    <t xml:space="preserve">Другие вопросы в области культуры, кинематографии </t>
  </si>
  <si>
    <t>Социальная политика</t>
  </si>
  <si>
    <t>Пенсионное обеспечение</t>
  </si>
  <si>
    <t>Публичные нормативные социальные выплаты гражданам</t>
  </si>
  <si>
    <t>310</t>
  </si>
  <si>
    <t>Социальное обеспечение населения</t>
  </si>
  <si>
    <t>Социальная поддержка при погребении</t>
  </si>
  <si>
    <t>Компенсация за проезд на автомобильном транспорте пригородного сообщения</t>
  </si>
  <si>
    <t xml:space="preserve">Физическая культура и спорт </t>
  </si>
  <si>
    <t>11</t>
  </si>
  <si>
    <t>Физическая культура</t>
  </si>
  <si>
    <t>Мероприятия по профилактике безнадзорности и правонарушений несовершеннолетних</t>
  </si>
  <si>
    <t>Строительство спортивного зала с.Солнечного</t>
  </si>
  <si>
    <t>Мероприятия в сфере физической культуры и спорта</t>
  </si>
  <si>
    <t>Всего</t>
  </si>
  <si>
    <t>№ п/п</t>
  </si>
  <si>
    <t>Муниципальная программа «Поддержка и развитие культуры на территории муниципального образования Солнечный сельсовет на 2014-2020 годы»</t>
  </si>
  <si>
    <t xml:space="preserve">                                           Приложение 8</t>
  </si>
  <si>
    <t xml:space="preserve">                                           к   Решению Совета депутатов муниципального образования</t>
  </si>
  <si>
    <t xml:space="preserve">                                           Усть-Абаканский район "О внесении изменений в решение Совета</t>
  </si>
  <si>
    <t xml:space="preserve">                                           депутатов  муниципального образования Усть-Абаканский район </t>
  </si>
  <si>
    <t xml:space="preserve">                                           от 24.12.2010 г. № 104 " О бюджете муниципального образования   </t>
  </si>
  <si>
    <t xml:space="preserve">                                           Усть- Абаканский район  Республики Хакасия на 2011 год", приложение 10</t>
  </si>
  <si>
    <t xml:space="preserve">                                           "29" июля 2011 года №____________</t>
  </si>
  <si>
    <t>Программа внутренних заимствований</t>
  </si>
  <si>
    <t>муниципального образования Усть-Абаканский район</t>
  </si>
  <si>
    <t>на 2011 год</t>
  </si>
  <si>
    <t xml:space="preserve">Виды источников </t>
  </si>
  <si>
    <t>Сумма (рублей)</t>
  </si>
  <si>
    <t>1.</t>
  </si>
  <si>
    <t>в том числе:</t>
  </si>
  <si>
    <t>Получение кредитов от кредитных ораганизаций бюджетом муниципального района в валюте Российской Федерации</t>
  </si>
  <si>
    <t>Погашение кредитов, предоставляемых кредитными организациями бюджету муниципального района в валюте Российской Федерации</t>
  </si>
  <si>
    <t>руб.</t>
  </si>
  <si>
    <t>Код бюджетной классификации</t>
  </si>
  <si>
    <t>Наименование</t>
  </si>
  <si>
    <t>911 01 03 00 00 00 0000 700</t>
  </si>
  <si>
    <t>Получение бюджетных кредитов от других бюджетов бюджетной системы Российской Федерации в валюте Российской Федерации</t>
  </si>
  <si>
    <t>911 01 03 00 00 05 0000 710</t>
  </si>
  <si>
    <t>Получение бюджетных кредитов от других бюджетов бюджетной системы Российской Федерации бюджетами муниципальных районов в валюте Российской Федерации</t>
  </si>
  <si>
    <t>911 01 03 00 00 00 0000 800</t>
  </si>
  <si>
    <t>Погашение бюджетных кредитов от других бюджетов бюджетной системы Российской Федерации в валюте Российской Федерации</t>
  </si>
  <si>
    <t>911 01 03 00 00 05 0000 810</t>
  </si>
  <si>
    <t>Погашение бюджетных кредитов от других бюджетов бюджетной системы Российской Федерации бюджетами муниципальных районов в валюте Российской Федерации</t>
  </si>
  <si>
    <t>911 01 03 00 00 00 0000 000</t>
  </si>
  <si>
    <t xml:space="preserve">Бюджетные кредиты, полученные от других бюджетов бюджетной системы Российской Федерации </t>
  </si>
  <si>
    <t>911 01 02 00 00 00 0000 000</t>
  </si>
  <si>
    <t>Кредиты кредитных организаций в валюте Российской Федерации</t>
  </si>
  <si>
    <t>911 01 02 00 00 00 0000 700</t>
  </si>
  <si>
    <t>Получение кредитов от кредитных организаций  в валюте Российской Федерации</t>
  </si>
  <si>
    <t>911 01 02 00 00 05 0000 710</t>
  </si>
  <si>
    <t>Получение кредитов от кредитных организаций бюджетом муниципального района в валюте Российской Федерации</t>
  </si>
  <si>
    <t>911 01 02 00 00 00 0000 800</t>
  </si>
  <si>
    <t>Погашение кредитов, предоставленных кредитными организациями в валюте Российской Федерации</t>
  </si>
  <si>
    <t>911 01 02 00 00 05 0000 810</t>
  </si>
  <si>
    <t>Погашение бюджетами муниципальных районов кредитов от кредитных организаций в валюте Российской Федерации</t>
  </si>
  <si>
    <t xml:space="preserve">Бюджетные кредиты от других бюджетов бюджетной системы Российской Федерации </t>
  </si>
  <si>
    <t>911 01 03 01 00 00 0000 700</t>
  </si>
  <si>
    <t>911 01 03 01 00 05 0000 710</t>
  </si>
  <si>
    <t>Получение кредитов от других бюджетов бюджетной системы Российской Федерации бюджетами муниципальных районов в валюте Российской Федерации</t>
  </si>
  <si>
    <t>911 01 03 01 00 00 0000 800</t>
  </si>
  <si>
    <t>Погашение бюджетных кредитов, полученных от других бюджетов бюджетной системы Российской Федерации в валюте Российской Федерации</t>
  </si>
  <si>
    <t>911 01 03 01 00 05 0000 810</t>
  </si>
  <si>
    <t>Погашение бюджетами муниципальных районов кредитов от других бюджетов бюджетной системы Российской Федерации в валюте Российской Федерации</t>
  </si>
  <si>
    <t>010 01 05 00 00 00 0000 000</t>
  </si>
  <si>
    <t>Изменение остатков средств на счетах по учету средств бюджетов</t>
  </si>
  <si>
    <t>010 01 05 02 00 00 0000 500</t>
  </si>
  <si>
    <t xml:space="preserve">Увеличение прочих остатков средств бюджетов </t>
  </si>
  <si>
    <t>010 01 05 02 01 00 0000 510</t>
  </si>
  <si>
    <t xml:space="preserve">Увеличение прочих остатков денежных средств бюджетов </t>
  </si>
  <si>
    <t>010 01 05 02 01 10 0000 510</t>
  </si>
  <si>
    <t>010 01 05 02 00 00 0000 600</t>
  </si>
  <si>
    <t xml:space="preserve">Уменьшение прочих остатков средств бюджетов </t>
  </si>
  <si>
    <t>010 01 05 02 01 00 0000 610</t>
  </si>
  <si>
    <t xml:space="preserve">Уменьшение прочих остатков денежных средств бюджетов </t>
  </si>
  <si>
    <t>010 01 05 02 01 10 0000 610</t>
  </si>
  <si>
    <t>911 01 06 00 00 00 0000 000</t>
  </si>
  <si>
    <t>Иные источники внутреннего финансирования дефицита бюджетов</t>
  </si>
  <si>
    <t>911 01 06 00 00 05 0000 000</t>
  </si>
  <si>
    <t>Бюджетные кредиты предоставленные внутри страны в валюте Российской Федерации</t>
  </si>
  <si>
    <t>911 01 06 05 00 00 0000 500</t>
  </si>
  <si>
    <t>Предоставление бюджетных кредитов внутри  страны в валюте Российской Федерации</t>
  </si>
  <si>
    <t>911 01 06 05 02 05 0000 540</t>
  </si>
  <si>
    <t>Предоставление бюджетных кредитов другим  бюджетам бюджетной системы Российской  Федерации из бюджетов муниципальных районов в  валюте Российской Федерации</t>
  </si>
  <si>
    <t>911 01 06 00 00 05 0000 600</t>
  </si>
  <si>
    <t>Возврат бюджетных кредитов, предоставленных внутри страны в валюте Российской Федерации</t>
  </si>
  <si>
    <t>Земельный налог с организаций</t>
  </si>
  <si>
    <t>Земельный налог с физических лиц</t>
  </si>
  <si>
    <t>Земельный налог с физических лиц, обладающих земельным  участком, расположенным в границах сельских поселений</t>
  </si>
  <si>
    <t>911 01 06 05 02 05 0000 640</t>
  </si>
  <si>
    <t>Возврат бюджетных кредитов, предоставленных  другим бюджетам бюджетной системы Российской  Федерации из бюджетов муниципальных районов  в валюте Российской Федерации</t>
  </si>
  <si>
    <t>Всего источников финансирования</t>
  </si>
  <si>
    <t xml:space="preserve"> </t>
  </si>
  <si>
    <t xml:space="preserve">Код бюджетной классификации </t>
  </si>
  <si>
    <t xml:space="preserve">Наименование доходов </t>
  </si>
  <si>
    <t>000 1 00 00000 00 0000 000</t>
  </si>
  <si>
    <t>НАЛОГОВЫЕ И НЕНАЛОГОВЫЕ ДОХОДЫ</t>
  </si>
  <si>
    <t>000 1 01 00000 00 0000 000</t>
  </si>
  <si>
    <t>НАЛОГИ НА ПРИБЫЛЬ, ДОХОДЫ</t>
  </si>
  <si>
    <t>000 1 01 01000 00 0000 110</t>
  </si>
  <si>
    <t>НАЛОГ НА ПРИБЫЛЬ ОРГАНИЗАЦИЙ</t>
  </si>
  <si>
    <t>000 1 01 01010 00 0000 110</t>
  </si>
  <si>
    <t>Налог на прибыль организаций, зачисляемый в бюджеты бюджетной системы Российской Федерации по соответствующим ставкам</t>
  </si>
  <si>
    <t>000 1 01 01012 02 0000 110</t>
  </si>
  <si>
    <t>Налог на прибыль организаций, зачисляемый в бюджеты субъектов Российской Федерации</t>
  </si>
  <si>
    <t>000 1 01 02000 01 0000 110</t>
  </si>
  <si>
    <t>НАЛОГ НА ДОХОДЫ ФИЗИЧЕСКИХ ЛИЦ</t>
  </si>
  <si>
    <t>000 1 01 02010 01 0000 110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</si>
  <si>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</si>
  <si>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 xml:space="preserve">Обеспечение благоустройства территории </t>
  </si>
  <si>
    <t xml:space="preserve">Обеспечение благоустройства территории  </t>
  </si>
  <si>
    <t>000 1 01 02020 01 0000 110</t>
  </si>
  <si>
    <t>000 1 01 02030 01 0000 110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</si>
  <si>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</si>
  <si>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000 1 05 00000 00 0000 000</t>
  </si>
  <si>
    <t>НАЛОГИ НА СОВОКУПНЫЙ ДОХОД</t>
  </si>
  <si>
    <t>000 1 05 01000 00 0000 110</t>
  </si>
  <si>
    <t>Налог, взимаемый в связи с применением упрощенной системы налогообложения</t>
  </si>
  <si>
    <t>000 1 05 01010 00 0000 110</t>
  </si>
  <si>
    <t>Налог, взимаемый с налогоплательщиков, выбравших в качестве объекта налогообложения доходы</t>
  </si>
  <si>
    <t>000 1 05 01011 01 0000 110</t>
  </si>
  <si>
    <t xml:space="preserve">Налог, взимаемый с налогоплательщиков, выбравших в качестве объекта налогообложения доходы </t>
  </si>
  <si>
    <t>000 1 05 01012 01 0000 110</t>
  </si>
  <si>
    <t>Налог, взимаемый с налогоплательщиков, выбравших в качестве объекта налогообложения доходы (за налоговые периоды, истекшие до 1 января 2011 года)</t>
  </si>
  <si>
    <t>000 1 05 01020 00 0000 110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</si>
  <si>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</si>
  <si>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000 1 05 01021 01 0000 110</t>
  </si>
  <si>
    <t>000 1 05 01022 01 0000 110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</si>
  <si>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</t>
  </si>
  <si>
    <t>000 1 05 01040 00 0000 110</t>
  </si>
  <si>
    <t>Сумма                           на 2018 год</t>
  </si>
  <si>
    <t>Налог, взимаемый в виде стоимости патента в связи с применением упрощенной системы налогообложения</t>
  </si>
  <si>
    <t>000 1 05 01041 02 0000 110</t>
  </si>
  <si>
    <t>000 1 05 01042 02 0000 110</t>
  </si>
  <si>
    <t>Налог, взимаемый в виде стоимости патента в связи с применением упрощенной системы налогообложения (за налоговые периоды, истекшие до 1 января 2011 года)</t>
  </si>
  <si>
    <t>000 1 05 02020 02 0000 110</t>
  </si>
  <si>
    <t>Единый налог на вмененный доход для отдельных видов деятельности  (за налоговые периоды, истекшие до 1 января 2011 года)</t>
  </si>
  <si>
    <t>000 1 05 03000 01 0000 110</t>
  </si>
  <si>
    <t>Единый сельскохозяйственный налог</t>
  </si>
  <si>
    <t>000 1 05 03010 01 0000 110</t>
  </si>
  <si>
    <t>000 1 05 03020 01 0000 110</t>
  </si>
  <si>
    <t>Единый сельскохозяйственный налог за налоговые периоды истекшие до 1 января 2011 года)</t>
  </si>
  <si>
    <t>000 1 06 00000 00 0000 000</t>
  </si>
  <si>
    <t>НАЛОГИ НА ИМУЩЕСТВО</t>
  </si>
  <si>
    <t>000 1 06 01000 00 0000 110</t>
  </si>
  <si>
    <t>Налог на имущество физических лиц</t>
  </si>
  <si>
    <t>000 1 06 01030 10 0000 110</t>
  </si>
  <si>
    <t>Земельный налог</t>
  </si>
  <si>
    <t>000 1 08 00000 00 0000 000</t>
  </si>
  <si>
    <t>000 1 08 04000 01 0000 110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</si>
  <si>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</si>
  <si>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000 1 08 04020 01 0000 110</t>
  </si>
  <si>
    <t>Государственная пошлина за совершение нотариальных действий должностными лицами органов местного самоуправления, уполномоченными  в соответствии с законодательными актами  Российской Федерации  на совершение нотариальных действий</t>
  </si>
  <si>
    <t>000 1 08 07000 01 0000 110</t>
  </si>
  <si>
    <t>Государственная пошлина за государственную регистрацию, а также за совершение прочих юридически значимых действий</t>
  </si>
  <si>
    <t>000 1 08 07140 01 0000 110</t>
  </si>
  <si>
    <t>Государственная пошлина за государственную регистрацию транспортных средств и иные юридически значимые действия, связанные с изменениями и выдачей документов на транспортные средства и выдачей регистрационных знаков, водительских удостоверений</t>
  </si>
  <si>
    <t>000 1 08 07150 01 0000 110</t>
  </si>
  <si>
    <t>Государственная пошлина за выдачу разрешения на установку рекламной контрукции</t>
  </si>
  <si>
    <t>000 1 09 00000 00 0000 000</t>
  </si>
  <si>
    <t>Задолженность и перерасчеты по отмененным налогам , сборам и иным обязательным платежам</t>
  </si>
  <si>
    <t>000 1 09 07000 00 0000 110</t>
  </si>
  <si>
    <t>Прочие налоги и сборы (по отмененным местным налогам и сборам)</t>
  </si>
  <si>
    <t>000 1 09 07030 00 0000 110</t>
  </si>
  <si>
    <t>Целевые сборы граждан и предприятий, учреждений, организаций на содержание милиции, на благоустройство территорий, на нужды образования и другие цели</t>
  </si>
  <si>
    <t xml:space="preserve">000 1 09 07030 05 0000 110 </t>
  </si>
  <si>
    <t>Целевые сборы граждан и предприятий, учреждений, организаций на содержание милиции, на благоустройство территорий, на нужды образования и другие цели, мобилизуемые на территориях муниципальных районов</t>
  </si>
  <si>
    <t>000 1 11 00000 00 0000 000</t>
  </si>
  <si>
    <t>ДОХОДЫ ОТ ИСПОЛЬЗОВАНИЯ ИМУЩЕСТВА, НАХОДЯЩЕГОСЯ В ГОСУДАРСТВЕННОЙ И МУНИЦИПАЛЬНОЙ СОБСТВЕНННОСТИ</t>
  </si>
  <si>
    <t>000 1 11 05000 00 0000 120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</si>
  <si>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</si>
  <si>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000 1 11 05010 00 0000 120</t>
  </si>
  <si>
    <t>НАЛОГИ НА ТОВАРЫ (РАБОТЫ, УСЛУГИ), РЕАЛИЗУЕМЫЕ НА ТЕРРИТОРИИ РОССИЙСКОЙ ФЕДЕРАЦИИ</t>
  </si>
  <si>
    <t>Акцизы по подакцизным товарам (продукции), производимым на территории Российской Федерации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</si>
  <si>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</si>
  <si>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</si>
  <si>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</si>
  <si>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</si>
  <si>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000 1 03 00000 00 0000 000</t>
  </si>
  <si>
    <t>000 1 03 02000 01 0000 110</t>
  </si>
  <si>
    <t>000 1 03 02230 01 0000 110</t>
  </si>
  <si>
    <t>000 1 03 02240 01 0000 110</t>
  </si>
  <si>
    <t>000 1 03 02250 01 0000 110</t>
  </si>
  <si>
    <t>70000 00000</t>
  </si>
  <si>
    <t>70200 00000</t>
  </si>
  <si>
    <t>70200 03400</t>
  </si>
  <si>
    <t>70100 00000</t>
  </si>
  <si>
    <t>70100 03600</t>
  </si>
  <si>
    <t>70500 00000</t>
  </si>
  <si>
    <t>70500 03500</t>
  </si>
  <si>
    <t>Резервные фонды</t>
  </si>
  <si>
    <t>70700 00000</t>
  </si>
  <si>
    <t>70700 22290</t>
  </si>
  <si>
    <t>70000 0000</t>
  </si>
  <si>
    <t>70700 22510</t>
  </si>
  <si>
    <t>70500 51180</t>
  </si>
  <si>
    <t>22000 00000</t>
  </si>
  <si>
    <t>22001 00000</t>
  </si>
  <si>
    <t>Профилактика правонарушений</t>
  </si>
  <si>
    <t>Профилактика терроризма</t>
  </si>
  <si>
    <t>11000 00000</t>
  </si>
  <si>
    <t>11001 00000</t>
  </si>
  <si>
    <t>11001 22080</t>
  </si>
  <si>
    <t>Создание условий для предотвращения пожаров и чрезвычайных ситуаций</t>
  </si>
  <si>
    <t>10000 00000</t>
  </si>
  <si>
    <t>10001 00000</t>
  </si>
  <si>
    <t>10001 22580</t>
  </si>
  <si>
    <t>Обеспечение занятости населения</t>
  </si>
  <si>
    <t>16000 00000</t>
  </si>
  <si>
    <t>16001 00000</t>
  </si>
  <si>
    <t>16001 22010</t>
  </si>
  <si>
    <t>Строительство и реконструкция, содержание, ремонт, капитальный ремонт автомобильных дорог общего пользования местного значения</t>
  </si>
  <si>
    <t>15000 00000</t>
  </si>
  <si>
    <t>17000 00000</t>
  </si>
  <si>
    <t>Переселение граждан из аварийного и непригодного для проживания жилищного фонда</t>
  </si>
  <si>
    <t>17001 00000</t>
  </si>
  <si>
    <t>Мероприятие по обеспечению граждан, нуждающихся в жилых помещениях</t>
  </si>
  <si>
    <t>20000 00000</t>
  </si>
  <si>
    <t>20001 00000</t>
  </si>
  <si>
    <t>Улучшение качества питьевой воды и очистки сточных вод</t>
  </si>
  <si>
    <t>Строительство и реконструкцию объектов систем водоснабжения, в том числе изготовление проектно-сметной документации</t>
  </si>
  <si>
    <t>21000 00000</t>
  </si>
  <si>
    <t>21001 00000</t>
  </si>
  <si>
    <t>21001 22540</t>
  </si>
  <si>
    <t>12001 00000</t>
  </si>
  <si>
    <t>18001 00000</t>
  </si>
  <si>
    <t>18000 00000</t>
  </si>
  <si>
    <t>12000 00000</t>
  </si>
  <si>
    <t>Обеспечение развития отрасли культуры</t>
  </si>
  <si>
    <t>19001 00000</t>
  </si>
  <si>
    <t>19001 00980</t>
  </si>
  <si>
    <t xml:space="preserve">Мероприятия по поддержке и развитию культуры и искусства </t>
  </si>
  <si>
    <t>19001 22120</t>
  </si>
  <si>
    <t>19000 00000</t>
  </si>
  <si>
    <t>Обеспечение условий развития сферы культуры</t>
  </si>
  <si>
    <t>19002 00000</t>
  </si>
  <si>
    <t>19002 01180</t>
  </si>
  <si>
    <t>13001 00000</t>
  </si>
  <si>
    <t>Муниципальная программа "Социальная поодержка населения муниципального образования Солнечный сельсовет на 2014-2020 годы"</t>
  </si>
  <si>
    <t>Социальные выплаты гражданам, в соответствии с действующим законодательством</t>
  </si>
  <si>
    <t>Доплаты к пенсиям муниципальным служащим</t>
  </si>
  <si>
    <t>Адресная социальная помощь населению</t>
  </si>
  <si>
    <t>Оказание материальной помощи малообеспеченным категориям населения</t>
  </si>
  <si>
    <t>14000 00000</t>
  </si>
  <si>
    <t>23001 00000</t>
  </si>
  <si>
    <t>23000 00000</t>
  </si>
  <si>
    <t>Профилактика правонарушений несовершеннолетних</t>
  </si>
  <si>
    <t>Обеспечение и развитие физической культуры и спорта</t>
  </si>
  <si>
    <t>Проведение спортивных мероприятий, обеспечение подготовки команд</t>
  </si>
  <si>
    <t>Обеспечение развитие отрасли физической культуры и спорта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</si>
  <si>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</si>
  <si>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000 1 11 05013 10 0000 120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</si>
  <si>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поселений, а также  средства от продажи права на заключение договоров аренды указанных земельных участков</t>
  </si>
  <si>
    <t>000 1 11 05030 00 0000 120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</si>
  <si>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</si>
  <si>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000 1 11 05035 10 0000 120</t>
  </si>
  <si>
    <t>000 1 13 00000 00 0000 000</t>
  </si>
  <si>
    <t>ДОХОДЫ ОТ ОКАЗАНИЯ ПЛАТНЫХ УСЛУГ (РАБОТ) И КОМПЕНСАЦИИ ЗАТРАТ ГОСУДАРСТВА</t>
  </si>
  <si>
    <t>000 1 13 01000 00 0000 130</t>
  </si>
  <si>
    <t>Доходы от оказания платных услуг (работ)</t>
  </si>
  <si>
    <t>000 1 13 01990 00 0000 130</t>
  </si>
  <si>
    <t>Прочие доходы от оказания платных услуг (работ)</t>
  </si>
  <si>
    <t>000 1 13 01995 10 0000 130</t>
  </si>
  <si>
    <t>000 1 13 02000 00 0000 000</t>
  </si>
  <si>
    <t>Доходы от компенсации затрат государства</t>
  </si>
  <si>
    <t>000 1 13 02990 00 0000 130</t>
  </si>
  <si>
    <t>Прочие доходы от компенсации затрат государства</t>
  </si>
  <si>
    <t>000 1 13 02995 05 0000 130</t>
  </si>
  <si>
    <t>Прочие доходы от компенсации затрат бюджетов муниципальных районов</t>
  </si>
  <si>
    <t>000 1 14 00000 00 0000 000</t>
  </si>
  <si>
    <t>ДОХОДЫ ОТ ПРОДАЖИ МАТЕРИАЛЬНЫХ И НЕМАТЕРИАЛЬНЫХ АКТИВОВ</t>
  </si>
  <si>
    <t xml:space="preserve"> 000 114 02000 00 0000 000</t>
  </si>
  <si>
    <t>Доходы от реализации 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</si>
  <si>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000 114 02050 05 0000 410</t>
  </si>
  <si>
    <t>Доходы от реализации  имущества, находящегося в государственной и муниципальной собственности (за исключением имущества автономных учреждений, а также имущества государственных и муниципальных бюджетных и унитарных предприятий, в том числе казенных)</t>
  </si>
  <si>
    <t xml:space="preserve"> 000 114 02053 10 0000 410</t>
  </si>
  <si>
    <t>Доходы от реализации иного имущества, находящегося в собственности поселений (за исключением имущества муниципальных автономных учреждений, а также имущества муниципальных  бюджетных и унитарных предприятий, в том числе казенных), в части реализации основных средств по указанному имуществу</t>
  </si>
  <si>
    <t>000 1 14 06000 00 0000 430</t>
  </si>
  <si>
    <t>Доходы от продажи земельных участков, находящихся в государственной и муниципальной собственности (за исключением земельных участков бюджетных и автономных учреждений)</t>
  </si>
  <si>
    <t>000 1 14 06010 00 0000 430</t>
  </si>
  <si>
    <t>Доходы от продажи земельных участков, государственная собственность на которые не разграничена</t>
  </si>
  <si>
    <t>000 1 14 06013 10 0000 430</t>
  </si>
  <si>
    <t>Доходы от продажи земельных участков, государственная собственность на которые не разграничена и которые расположены в границах поселений</t>
  </si>
  <si>
    <t>000 1 14 06020 00 0000 430</t>
  </si>
  <si>
    <t>Доходы от продажи земельных участков, государственная собственность на которые  разграничена (за исключением земельных участков автономных учреждений)</t>
  </si>
  <si>
    <t>000 1 14 06025 05 0000 430</t>
  </si>
  <si>
    <t>Доходы от продажи земельных участков, находящихся в собственности муниципальных районов ( за исключением земельных участков муниципальных автономных учреждений)</t>
  </si>
  <si>
    <t>000 116 00000 00 0000 000</t>
  </si>
  <si>
    <t>ШТРАФЫ, САНКЦИИ, ВОЗМЕЩЕНИЕ УЩЕРБА</t>
  </si>
  <si>
    <t>000 116 03000 00 0000 140</t>
  </si>
  <si>
    <t>Денежные взыскания (штрафы) за нарушение законодательства о налогах и сборах</t>
  </si>
  <si>
    <t>000 116 03010 01 0000 140</t>
  </si>
  <si>
    <t>Денежные взыскания (штрафы) за нарушение законодательства о налогах и сборах, предусмотренные статьями 116,117,118, пунктами 1 и 2 статьи 120,статьями 125,126,128,129,132,133,134,135,1351 Налогового кодекса Российской Федерации</t>
  </si>
  <si>
    <t>000 116 03030 01 0000 140</t>
  </si>
  <si>
    <t>Денежные взыскания (штрафы) за административные правонарушения в области налогов и сборов, предусмотренные Кодексом Российской Федерации об административных правонарушениях</t>
  </si>
  <si>
    <t>000 116 06000 01 0000 140</t>
  </si>
  <si>
    <t>Денежные взыскания (штрафы)за нарушение законодательства о применении контрольно-кассовой техники при осуществлении наличных денежных расчетов и (или) расчетов с использованием платежных карт</t>
  </si>
  <si>
    <t>000 116 21000 00 0000 140</t>
  </si>
  <si>
    <t>Денежные взыскания (штрафы) и иные суммы, взыскиваемые с лиц, виновных в совершении преступлений, и в возмещение ущерба имуществу</t>
  </si>
  <si>
    <t>000 116 21050 05 0000 140</t>
  </si>
  <si>
    <t>Денежные взыскания (штрафы) и иные суммы, взыскиваемые с лиц, виновных в совершении преступлений, и в возмещение ущерба имуществу, зачисляемые в бюджеты муниципальных районов</t>
  </si>
  <si>
    <t>000 116 25000 01 0000 140</t>
  </si>
  <si>
    <t>Денежные взыскания (штрафы) за нарушение законодательства о недрах, об особо охраняемых природных территориях, об охране и использовании животного мира, об экологической экспертизе, в областе охраны окружающей среды, земельного законодательства, лесного законодательства, водного законодательства</t>
  </si>
  <si>
    <t>000 116 25060 01 0000 140</t>
  </si>
  <si>
    <t xml:space="preserve">Денежные взыскания (штрафы) за нарушение земельного законодательства </t>
  </si>
  <si>
    <t>000 116 30000 01 0000 140</t>
  </si>
  <si>
    <t xml:space="preserve">Денежные взыскания (штрафы) за правонорушения в области дорожного движения </t>
  </si>
  <si>
    <t>000 116 30030 01 0000 140</t>
  </si>
  <si>
    <t xml:space="preserve">Прочие денежные взыскания (штрафы) за правонорушения в области дорожного движения </t>
  </si>
  <si>
    <t>000 116 28000 01 0000 140</t>
  </si>
  <si>
    <t>Денежные взыскания (штрафы) за нарушение законодательства в области обеспечения санитарно-эпидемиологического благополучия человека и законодательства в сфере защиты прав потребителей</t>
  </si>
  <si>
    <t xml:space="preserve">000 116 33000 00 0000 140 </t>
  </si>
  <si>
    <t>Денежные взыскания (штрафы) за нарушение законодательства Российской Федерации о размещении заказов на поставки товаров, выполнение работ, оказание услуг</t>
  </si>
  <si>
    <t xml:space="preserve">000 116 33050 05 0000 140 </t>
  </si>
  <si>
    <t>Денежные взыскания (штрафы) за нарушение законодательства Российской Федерации о размещении заказов на поставки товаров, выполнение работ, оказание услуг для нужд муниципальных районов</t>
  </si>
  <si>
    <t xml:space="preserve">000 116 43000 01 0000 140 </t>
  </si>
  <si>
    <t>Денежные взыскания (штрафы) за нарушение законодательства Российской Федерации об административных правонарушениях, предусмотренные статей 20.25 Кодекса Российской Федерации об административных правонорушениях</t>
  </si>
  <si>
    <t>000 116 90000 00 0000 140</t>
  </si>
  <si>
    <t>Прочие поступления от денежных взысканий (штрафов) и иных сумм в возмещение ущерба</t>
  </si>
  <si>
    <t>000 116 90050 05 0000 140</t>
  </si>
  <si>
    <t>Прочие поступления от денежных взысканий (штрафов) и иных сумм в возмещение ущерба, зачисляемые в бюджеты муниципальных районов</t>
  </si>
  <si>
    <t>000 118 00000 00 0000 000</t>
  </si>
  <si>
    <t>ДОХОДЫ БЮДЖЕТОВ БЮДЖЕТНОЙ СИСТЕМЫ РОССИЙСКОЙ ФЕДЕРАЦИИ ОТ ВОЗВРАТА ОСТАТКОВ СУБСИДИЙ И СУБВЕНЦИЙ И ИНЫХ МЕЖБЮДЖЕТНЫХ ТРАНСФЕРТОВ, ИМЕЮЩИХ ЦЕЛЕВОЕ НАЗНАЧЕНИЕ, ПРОШЛЫХ ЛЕТ</t>
  </si>
  <si>
    <t>000 118 05000 05 0000 000</t>
  </si>
  <si>
    <t>Доходы бюджетов муниципальных районов от возврата остатков субсидий, субвенций и иных межбюджетных трансфертов, имеющих целевое назначение,  прошлых лет</t>
  </si>
  <si>
    <t>000 118 05030 05 0000 151</t>
  </si>
  <si>
    <t>Доходы бюджетов муниципальных районов от возврата остатков субсидий и субвенций и иных межбюджетных трансфертов, имеющих целевое назначение, прошлых лет из бюджетов поселений</t>
  </si>
  <si>
    <t xml:space="preserve">000 2 00 00000 00 0000 000 </t>
  </si>
  <si>
    <t>БЕЗВОЗМЕЗДНЫЕ ПОСТУПЛЕНИЯ</t>
  </si>
  <si>
    <t>000 2 02 00000 00 0000 000</t>
  </si>
  <si>
    <t>БЕЗВОЗМЕЗДНЫЕ ПОСТУПЛЕНИЯ ОТ ДРУГИХ БЮДЖЕТОВ БЮДЖЕТНОЙ СИСИТЕМЫ РОССИЙСКОЙ ФЕДЕРАЦИИ</t>
  </si>
  <si>
    <t>000 2 02 01003 00 0000 151</t>
  </si>
  <si>
    <t>Дотации бюджетам на поддержку мер по обеспечению сбалансированности бюджетов</t>
  </si>
  <si>
    <t>000 2 02 01003 05 0000 151</t>
  </si>
  <si>
    <t>Дотации бюджетам муниципальных районов на поддержку мер по обеспечению сбалансированности бюджетов</t>
  </si>
  <si>
    <t>000 2 02 02000 00 0000 151</t>
  </si>
  <si>
    <t>СУБСИДИИ БЮДЖЕТАМ СУБЪЕКТОВ РОССИЙСКОЙ ФЕДЕРАЦИИ И МУНИЦИПАЛЬНЫХ ОБРАЗОВАНИЙ ( МЕЖБЮДЖЕТНЫЕ СУБСИДИИ)</t>
  </si>
  <si>
    <t>000 2 02 02004 00 0000 151</t>
  </si>
  <si>
    <t>Субсидии бюджетам на развитие социальной и инженерной инфраструктуры субъектов Российской Федерации и муниципальных образований</t>
  </si>
  <si>
    <t>000 2 02 02004 05 0000 151</t>
  </si>
  <si>
    <t>Субсидии бюджетам муниципальных районов на развитие социальной и инженерной инфраструктуры   муниципальных образований</t>
  </si>
  <si>
    <t>000 2 02 02008 00 0000 151</t>
  </si>
  <si>
    <t xml:space="preserve">Субсидии бюджетам на обеспечение жильем молодых семей </t>
  </si>
  <si>
    <t>000 2 02 02008 05 0000 151</t>
  </si>
  <si>
    <t>Субсидии бюджетам муниципальных районов на обеспечение жильем молодых семей</t>
  </si>
  <si>
    <t>000 2 02 02009 00 0000 151</t>
  </si>
  <si>
    <t>Субсидии бюджетам  на государственную поддержку малого и среднего предпринимательства, включая крестьянские (фермерские) хозяйства</t>
  </si>
  <si>
    <t>000 2 02 02009 05 0000 151</t>
  </si>
  <si>
    <t>Субсидии бюджетам муниципальных районов на государственную поддержку малого и среднего предпринимательства, включая крестьянские (фермерские) хозяйства</t>
  </si>
  <si>
    <t>000 2 02 02022 00 0000 151</t>
  </si>
  <si>
    <t>Субсидии бюджетам на внедрение инновационных образовательных программ</t>
  </si>
  <si>
    <t>000 2 02 02022 05 0000 151</t>
  </si>
  <si>
    <t>Субсидии бюджетам муниципальных районов на на внедрение инновационных образовательных программ</t>
  </si>
  <si>
    <t>000 2 02 02024 00 0000 151</t>
  </si>
  <si>
    <t>Субсидии бюджетам  на денежные выплаты медицинскому персоналу фельдшерско-акушерских пунктов, врачам, фельдшерам и медицинским сестрам скорой медицинской помощи</t>
  </si>
  <si>
    <t>000 2 02 02024 05 0000 151</t>
  </si>
  <si>
    <t>Субсидии бюджетам муниципальных районов на денежные выплаты медицинскому персоналу фельдшерско-акушерских пунктов, врачам, фельдшерам и медицинским сестрам  скорой  медицинской помощи</t>
  </si>
  <si>
    <t>000 2 02 02036 00 0000 151</t>
  </si>
  <si>
    <t>Субсидии бюджетам на обеспечение жильем молодых семей и молодых специалистов, проживающих и работающих в сельской местности</t>
  </si>
  <si>
    <t>000 2 02 02036 05 0000 151</t>
  </si>
  <si>
    <t>Субсидии бюджетам муниципальных районов на обеспечение жильем молодых семей и молодых специалистов, проживающих и работающих в сельской местности</t>
  </si>
  <si>
    <t>000 2 02 02041 00 0000 151</t>
  </si>
  <si>
    <t>Субсидии бюджетам на строительство, модернизацию, ремонт и содержание автомобильных дорог в поселениях(за исключением автомобильных дорог федерального значения)</t>
  </si>
  <si>
    <t>000 2 02 02041 05 0000 151</t>
  </si>
  <si>
    <t>Субсидии бюджетам муниципальных районов на строительство, модернизацию, ремонт и содержание автомобильных дорог в поселениях(за исключением автомобильных дорог федерального значения)</t>
  </si>
  <si>
    <t>000 2 02 02074 00 0000 151</t>
  </si>
  <si>
    <t>Субсидии бюджетам на совершенствование организации питания учащихся в общеобразовательных учреждениях</t>
  </si>
  <si>
    <t>000 2 02 02074 05 0000 151</t>
  </si>
  <si>
    <t>Субсидии бюджетам муниципальных районов на совершенствование организации питания учащихся в общеобразовательных учреждениях</t>
  </si>
  <si>
    <t>000 2 02 02077 00 0000 151</t>
  </si>
  <si>
    <t>Субсидии бюджетам на бюджетные инвестиции в объекты капитального строительства государственной собственности субъектов Российской Федерации (объекты капитального строительства собственности муниципальных образований)</t>
  </si>
  <si>
    <t>000 2 02 02077 05 0000 151</t>
  </si>
  <si>
    <t>Субсидии бюджетам муниципальных районов на бюджетные инвестиции в объекты капитального строительства собственности муниципальных образований</t>
  </si>
  <si>
    <t>000 2 02 02078 00 0000 151</t>
  </si>
  <si>
    <t xml:space="preserve">группам и подгруппам видов расходов классификации расходов местного бюджета </t>
  </si>
  <si>
    <t>Мероприятия по защите населения от чрезвычайных ситуаций, пожарной безопасности и безопасности на водных объектах</t>
  </si>
  <si>
    <t>Обеспечение деятельности подведомственных учреждений (Муниципальное бюджетное учреждение "Теплоснаб" Администрации Солнечного сельсовета)</t>
  </si>
  <si>
    <t>Субсидии бюджетным учреждениям</t>
  </si>
  <si>
    <t>610</t>
  </si>
  <si>
    <t>Озеленение и благоустройство территории</t>
  </si>
  <si>
    <t>Ликвидация несанкционированных отходов</t>
  </si>
  <si>
    <t>13000 00000</t>
  </si>
  <si>
    <t>14001 00000</t>
  </si>
  <si>
    <t>Обеспечение деятельности подведомственных учреждений (Централизованные бухгалтерии, группы хозяйственного обслуживания)</t>
  </si>
  <si>
    <t>Обеспечение и развитие коммунального хозяйства</t>
  </si>
  <si>
    <t>Субсидии бюджетам на бюджетные инвестиции для модернизации объектов коммунальной инфраструктуры</t>
  </si>
  <si>
    <t>000 2 02 02078 05 0000 151</t>
  </si>
  <si>
    <t>Субсидии бюджетам муниципальных районов на бюджетные инвестиции для модернизации объектов коммунальной инфраструктуры</t>
  </si>
  <si>
    <t>000 2 02 02080 00 0000 151</t>
  </si>
  <si>
    <t>Субсидии бюджетам  для обеспечения земельных участков коммунальной инфраструктурой в целях жилищного строительства</t>
  </si>
  <si>
    <t>000 2 02 02080 05 0000 151</t>
  </si>
  <si>
    <t>Субсидии бюджетам муниципальных районов для обеспечения земельных участков коммунальной инфраструктурой в целях жилищного строительства</t>
  </si>
  <si>
    <t>000 2 02 02085 00 0000 151</t>
  </si>
  <si>
    <t>Субсидии бюджетам на осуществление мероприятий по обеспечению жильем граждан Российской Федерации , проживающих   в сельской местности</t>
  </si>
  <si>
    <t>000 2 02 02085 05 0000 151</t>
  </si>
  <si>
    <t>Субсидии бюджетам муниципальных районов на осуществление мероприятий по обеспечению жильем граждан Российской Федерации , проживающих   в сельской местности</t>
  </si>
  <si>
    <t>000 2 02 02088 00 0000 151</t>
  </si>
  <si>
    <t>Субсидии бюджетам муниципальных образований на обеспечение мероприятий по капитальному ремонту многоквартирных домов и переселению граждан из аварийного жилищного фонда за счет средств, поступивших от государственной корпорации Фонд содействия реформированию жилищно-коммунального хозяйства</t>
  </si>
  <si>
    <t>000 2 02 02088 05 0000 151</t>
  </si>
  <si>
    <t>Субсидии бюджетам муниципальных районов на обеспечение мероприятий по капитальному ремонту многоквартирных домов и переселению граждан из аварийного жилищного фонда за счет средств, поступивших от государственной корпорации Фонд содействия реформированию жилищно-коммунального хозяйства</t>
  </si>
  <si>
    <t>000 2 02 02088 05 0001 151</t>
  </si>
  <si>
    <t>Субсидии бюджетам муниципальных районов на обеспечение мероприятий по капитальному ремонту многоквартирных домов за счет средств, поступивших от государственной корпорации Фонд содействия реформированию жилищно-коммунального хозяйства</t>
  </si>
  <si>
    <t>000 2 02 02088 05 0002 151</t>
  </si>
  <si>
    <t>Субсидии бюджетам муниципальных районов на обеспечение мероприятий по  переселению граждан из аварийного жилищного фонда за счет средств, поступивших от государственной корпорации Фонд содействия реформированию жилищно-коммунального хозяйства</t>
  </si>
  <si>
    <t>000 2 02 02088 05 0004 151</t>
  </si>
  <si>
    <t>Субсидии бюджетам муниципальных районов на обеспечение мероприятий по  переселению граждан из аварийного жилищного фонда с учетом необходимости развития малоэтажного жилищного строительства за счет средств, поступивших от государственной корпорации Фонд содействия реформированию жилищно-коммунального хозяйства</t>
  </si>
  <si>
    <t>000 2 02 02089 00 0000 151</t>
  </si>
  <si>
    <t>Субсидии бюджетам муниципальных образований на обеспечение мероприятий по капитальному ремонту многоквартирных домов и переселению граждан из аварийного жилищного фонда за счет средств бюджетов</t>
  </si>
  <si>
    <t>000 2 02 02089 05 0000 151</t>
  </si>
  <si>
    <t>Субсидии бюджетам муниципальных районов на обеспечение мероприятий по капитальному ремонту многоквартирных домов и переселению граждан из аварийного жилищного фонда за счет средств бюджетов</t>
  </si>
  <si>
    <t>000 2 02 02089 05 0001 151</t>
  </si>
  <si>
    <t>Субсидии бюджетам муниципальных районов на обеспечение мероприятий по капитальному ремонту многоквартирных домов за счет средств бюджетов</t>
  </si>
  <si>
    <t>000 2 02 02089 05 0002 151</t>
  </si>
  <si>
    <t>Субсидии бюджетам муниципальных районов на обеспечение мероприятий по переселению граждан из аварийного жилищного фонда за счет средств бюджетов</t>
  </si>
  <si>
    <t>000 2 02 02089 05 0004 151</t>
  </si>
  <si>
    <t>Субсидии бюджетам муниципальных районов на обеспечение мероприятий по  переселению граждан из аварийного жилищного фонда с учетом необходимости развития малоэтажного жилищного строительства за счет средств бюджетов</t>
  </si>
  <si>
    <t>000 2 02 02102 00 0000 151</t>
  </si>
  <si>
    <t>Субсидии бюджетам  на закупку автотранспортных средств и коммунальной техники</t>
  </si>
  <si>
    <t>000 2 02 02102 05 0000 151</t>
  </si>
  <si>
    <t>Субсидии бюджетам муниципальных районов  на закупку автотранспортных средств и коммунальной техники</t>
  </si>
  <si>
    <t>000 2 02 02105 00 0000 151</t>
  </si>
  <si>
    <t>Субсидии бюджетам на проведение противоаварийных мероприятий в зданиях государственных и муниципальных общеобразовательных учреждений</t>
  </si>
  <si>
    <t>000 2 02 02105 05 0000 151</t>
  </si>
  <si>
    <t>Субсидии бюджетам муниципальных районов на проведение противоаварийных мероприятий в зданиях государственных и муниципальных общеобразовательных учреждений</t>
  </si>
  <si>
    <t>000 2 02 02145 00 0000 151</t>
  </si>
  <si>
    <t>Субсидии бюджетам  на модернизацию региональных систем общего образования</t>
  </si>
  <si>
    <t>000 2 02 02145 05 0000 151</t>
  </si>
  <si>
    <t>Субсидии бюджетам муниципальных районов на модернизацию региональных систем общего образования</t>
  </si>
  <si>
    <t>000 2 02 02204 00 0000 151</t>
  </si>
  <si>
    <t>Субсидии бюджетам субъектов Российской Федерации муниципальных образований на модернизацию региональных систем дошкольного образования</t>
  </si>
  <si>
    <t>000 2 02 02204 05 0000 151</t>
  </si>
  <si>
    <t>Субсидии бюджетам муниципальных районов на модернизацию региональных систем дошкольного образования</t>
  </si>
  <si>
    <t>000 2 02 02999 00 0000 151</t>
  </si>
  <si>
    <t>Прочие субсидии</t>
  </si>
  <si>
    <t>000 2 02 02999 05 0000 151</t>
  </si>
  <si>
    <t>Прочие субсидии бюджетам муниципальных районов</t>
  </si>
  <si>
    <t>000 2 02 03000 00 0000 151</t>
  </si>
  <si>
    <t>000 2 02 03007 00 0000 151</t>
  </si>
  <si>
    <t>Субвенции бюджетам на составление (изменение и дополнение) списков кандидатов в присяжные заседатели федеральных судов общей юрисдикции в Российской Федерации</t>
  </si>
  <si>
    <t>000 2 02 03007 05 0000 151</t>
  </si>
  <si>
    <t>Субвенции бюджетам муниципальных районов на составление (изменение и дополнение) списков кандидатов в присяжные заседатели федеральных судов общей юрисдикции в Российской Федерации</t>
  </si>
  <si>
    <t>000 2 02 03002 00 0000 151</t>
  </si>
  <si>
    <t>Субвенции бюджетам на осуществление полномочий по подготовке проведения статистический переписей</t>
  </si>
  <si>
    <t>000 2 02 03002 05 0000 151</t>
  </si>
  <si>
    <t>Субвенции бюджетам муниципальных районов на осуществление полномочий по подготовке проведения статистический переписей</t>
  </si>
  <si>
    <t>Развитие ТОС</t>
  </si>
  <si>
    <t>Обеспечение деятельности ТОС</t>
  </si>
  <si>
    <t>Муниципальная программа "Социальная поддержка населения муниципального образования Солнечный сельсовет на 2014-2020 годы"</t>
  </si>
  <si>
    <t>Субвенции  бюджетам  на осуществление  первичного воинского учета на территориях, где отсутствуют военные комиссариаты</t>
  </si>
  <si>
    <t>000 2 02 03055 00 0000 151</t>
  </si>
  <si>
    <t>Субвенции бюджетам  на денежные выплаты медицинскому персоналу фельдшерско-акушерских пунктов, врачам, фельдшерам и медицинским сестрам скорой медицинской помощи</t>
  </si>
  <si>
    <t>000 2 02 03055 05 0000 151</t>
  </si>
  <si>
    <t>Субвенции бюджетам муниципальных районов на денежные выплаты медицинскому персоналу фельдшерско-акушерских пунктов, врачам, фельдшерам и медицинским сестрам  скорой  медицинской помощи</t>
  </si>
  <si>
    <t>000 2 02 04000 00 0000 151</t>
  </si>
  <si>
    <t>ИНЫЕ МЕЖБЮДЖЕТНЫЕ ТРАНСФЕРТЫ</t>
  </si>
  <si>
    <t>000 2 02 04012 00 0000 151</t>
  </si>
  <si>
    <t>Межбюджетные трансферты, передаваемые бюджетам для компенсации дополнительных расходов, возникших в результате решений, принятых органами власти другого уровня</t>
  </si>
  <si>
    <t>000 2 02 04012 10 0000 151</t>
  </si>
  <si>
    <t>Межбюджетные трансферты, передаваемые бюджетам поселений для компенсации дополнительных расходов, возникших в результате решений, принятых органами власти другого уровня</t>
  </si>
  <si>
    <t>000 2 02 04014 00 0000 151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</si>
  <si>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 в соответствии с заключенными  соглашениями</t>
  </si>
  <si>
    <t>000 2 02 04999 05 0000 151</t>
  </si>
  <si>
    <t>Прочие межбюджетные трансферты, передаваемые бюджетам муниципальных районов</t>
  </si>
  <si>
    <t>000 2 02 09000 00 0000 151</t>
  </si>
  <si>
    <t>Прочие безвозмездные поступления от бюджетов бюджетной системы</t>
  </si>
  <si>
    <t>000 2 02 09020 00 0000 151</t>
  </si>
  <si>
    <t>Прочие безвозмездные поступления от бюджетов субъектов Российской Федерации</t>
  </si>
  <si>
    <t>000 2 02 04025 00 0000 151</t>
  </si>
  <si>
    <t xml:space="preserve">Межбюджетные трансферты, передаваемые бюджетам на комплектование книжных фондов библиотек муниципальных образований и государственных библиотек городов Москвы и Санкт-Петербурга </t>
  </si>
  <si>
    <t>000 2 02 04025 05 0000 151</t>
  </si>
  <si>
    <t>Межбюджетные трансферты, передаваемые бюджетам муниципальных районов на комплектование книжных фондов и библиотек муниципальных образований</t>
  </si>
  <si>
    <t>000 2 02 04052 00 0000 151</t>
  </si>
  <si>
    <t xml:space="preserve">Межбюджетные  трансферты,   передаваемые  бюджетам  на  государственную  поддержку муниципальных    учреждений    культуры,  находящихся  на   территориях   сельских поселений
</t>
  </si>
  <si>
    <t>000 2 02 04052 05 0000 151</t>
  </si>
  <si>
    <t xml:space="preserve">Межбюджетные  трансферты,   передаваемые  бюджетам муниципальных районов  в  целях финансового  обеспечения   расходов   по выплате премий в  области  литературы  и искусства, образования, печатных средств массовой информации находящихся на территориях сельских поселений
 </t>
  </si>
  <si>
    <t>000 2 02 04999 00 0000 151</t>
  </si>
  <si>
    <t>Прочие межбюджетные трансферты, передаваемые бюджетам</t>
  </si>
  <si>
    <t>000 2 07 00000 00 0000 180</t>
  </si>
  <si>
    <t>ПРОЧИЕ БЕЗВОЗМЕЗДНЫЕ ПОСТУПЛЕНИЯ</t>
  </si>
  <si>
    <t>000 2 07 05000 05 0000 180</t>
  </si>
  <si>
    <t xml:space="preserve">Прочие безвозмездные поступления в бюджеты муниципальных районов </t>
  </si>
  <si>
    <t>000 2 07 05030 05 0000 180</t>
  </si>
  <si>
    <t>000 8 50 00000 00 0000 000</t>
  </si>
  <si>
    <t>ВСЕГО ДОХОДОВ</t>
  </si>
  <si>
    <t xml:space="preserve">налоговые доходы </t>
  </si>
  <si>
    <t>в т.ч. по доп.нормативу</t>
  </si>
  <si>
    <t xml:space="preserve">неналоговые доходы </t>
  </si>
  <si>
    <t xml:space="preserve">Собственные доходы </t>
  </si>
  <si>
    <t xml:space="preserve">Безвозмездные поступления </t>
  </si>
  <si>
    <t>Всего доходов</t>
  </si>
  <si>
    <t xml:space="preserve">Доходы для дефицита </t>
  </si>
  <si>
    <t>Дефицит 10%</t>
  </si>
  <si>
    <t>20002 00000</t>
  </si>
  <si>
    <t>Увеличение прочих остатков  денежных средств бюджетов сельских поселений</t>
  </si>
  <si>
    <t>Уменьшение прочих остатков  денежных средств бюджетов сельских поселений</t>
  </si>
  <si>
    <t>000 1 03 02260 01 0000 110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</si>
  <si>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</si>
  <si>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Земельный налог с организаций, обладающих земельным участком, расположенным в границах сельских поселений</t>
  </si>
  <si>
    <t>ГОСУДАРСТВЕННАЯ ПОШЛИНА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</si>
  <si>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</si>
  <si>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Субвенции бюджетам сельских поселений на осуществление  первичного воинского учета на территориях, где отсутствуют военные комиссариаты</t>
  </si>
  <si>
    <t>Межбюджетные трансферты, передаваемые бюджетам сельских поселений для компенсации дополнительных расходов, возникших в результате решений, принятых органами власти другого уровня</t>
  </si>
  <si>
    <t>Прочие доходы от оказания платных услуг (работ) получателями  средств бюджетов сельских поселений</t>
  </si>
  <si>
    <t>Муниципальная программа "Использование и охрана земель в муниципальном образовании Солнечный сельсовет Усть-Абаканского района Республики Хакасия на 2016-2018 годы"</t>
  </si>
  <si>
    <t>Эффективное, рациональное использование земель и охрана</t>
  </si>
  <si>
    <t>Мероприятия в сфере землеустроительных работ</t>
  </si>
  <si>
    <t>15001 00000</t>
  </si>
  <si>
    <t>000 2 07 05030 10 0000 180</t>
  </si>
  <si>
    <t xml:space="preserve">Прочие безвозмездные поступления в бюджеты сельских поселений </t>
  </si>
  <si>
    <t>000 2 07 00000 00 0000 000</t>
  </si>
  <si>
    <t>000 2 07 05000 10 0000 180</t>
  </si>
  <si>
    <t>414</t>
  </si>
  <si>
    <t>рублей</t>
  </si>
  <si>
    <t>000 1 06 06033 10 0000 110</t>
  </si>
  <si>
    <t>000 1 06 06043 10 0000 110</t>
  </si>
  <si>
    <t>000 1 06 06000 00 0000 110</t>
  </si>
  <si>
    <t>000 1 06 06030 00 0000 110</t>
  </si>
  <si>
    <t>000 1 06 06040 00 0000 110</t>
  </si>
  <si>
    <t>Налог на доходы физических лиц, с доходов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</si>
  <si>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320</t>
  </si>
  <si>
    <t>Социальные выплаты гражданам, кроме публичных нормативных социальных выплат</t>
  </si>
  <si>
    <t xml:space="preserve">Социальные выплаты гражданам, кроме публичных нормативных социальных выплат </t>
  </si>
  <si>
    <t>Оказание помощи населению в устройстве канализационных септиков</t>
  </si>
  <si>
    <t>Муниципальная программа "Улучшение уровня жизни жителей муниципального образования Солнечный сельсовет на 2016-2020 годы" "Уютный дом"</t>
  </si>
  <si>
    <t>Мероприятиия по улучшению уровня жизни жителей</t>
  </si>
  <si>
    <t>Единый сельскохозяйственный налог ( за налоговые периоды, истекшие до 1 января 2011 года)</t>
  </si>
  <si>
    <t>Сумма на 2018 год</t>
  </si>
  <si>
    <t>Мероприятия по профилактике злоупотребления наркотическими веществами</t>
  </si>
  <si>
    <t>Мероприятия по капитальному ремонту и  реконструкции магазина под тренажерный зала д.Курганная</t>
  </si>
  <si>
    <t>Утилизация бытовых отходов и мусора</t>
  </si>
  <si>
    <t>Организация сбора и вывоза бытовых отходов и мусора</t>
  </si>
  <si>
    <t>14002 00000</t>
  </si>
  <si>
    <t>Муниципальная программа "Финансовая поддержка и развитие территориального общественного самоуправления на 2017-2021 годы"</t>
  </si>
  <si>
    <t>23001 22060</t>
  </si>
  <si>
    <t>Муниципальная программа "Комплексного развития системы коммунальной инфраструктуры муниципального образования Солнечный сельсовет на 2017-2027 годы"</t>
  </si>
  <si>
    <t xml:space="preserve">Муниципальная программа «Развитие физической культуры и спорта в муниципальном образовании Солнечный сельсовет  на 2017-2021годы» </t>
  </si>
  <si>
    <t>СУБВЕНЦИИ БЮДЖЕТАМ  БЮЖДЕТНОЙ СИСТЕМЫ РОССИЙСКОЙ ФЕДЕРАЦИИ</t>
  </si>
  <si>
    <t>000 2 02 35118 00 0000 151</t>
  </si>
  <si>
    <t>000 2 02 35118 10 0000 151</t>
  </si>
  <si>
    <t>244</t>
  </si>
  <si>
    <t>Исполнение судебных актов</t>
  </si>
  <si>
    <t>830</t>
  </si>
  <si>
    <t>15001 22260</t>
  </si>
  <si>
    <t>17001 22260</t>
  </si>
  <si>
    <t>22001 22500</t>
  </si>
  <si>
    <t>14002 22550</t>
  </si>
  <si>
    <t>12002 00000</t>
  </si>
  <si>
    <t>12002 22580</t>
  </si>
  <si>
    <t>15001 22280</t>
  </si>
  <si>
    <t>14001 01980</t>
  </si>
  <si>
    <t>180000 00000</t>
  </si>
  <si>
    <t>180001 00000</t>
  </si>
  <si>
    <t>180001 22130</t>
  </si>
  <si>
    <t>20001 14920</t>
  </si>
  <si>
    <t>20001 14940</t>
  </si>
  <si>
    <t>20001 14950</t>
  </si>
  <si>
    <t>15002 00000</t>
  </si>
  <si>
    <t>1500222270</t>
  </si>
  <si>
    <t>13001 00980</t>
  </si>
  <si>
    <t>13002 00000</t>
  </si>
  <si>
    <t>13002 22070</t>
  </si>
  <si>
    <t>13003 00000</t>
  </si>
  <si>
    <t>13003 22110</t>
  </si>
  <si>
    <t>13003 42080</t>
  </si>
  <si>
    <t>20002 14910</t>
  </si>
  <si>
    <t>20002 70270</t>
  </si>
  <si>
    <t>000 2 02 35250 10 0000 151</t>
  </si>
  <si>
    <t>000 2 02 35250 00 0000 151</t>
  </si>
  <si>
    <t>12001 22100</t>
  </si>
  <si>
    <t>14003 00000</t>
  </si>
  <si>
    <t>14003 22620</t>
  </si>
  <si>
    <t>1500122280</t>
  </si>
  <si>
    <t>15002 22270</t>
  </si>
  <si>
    <t xml:space="preserve">Муниципальная программа «Профилактика правонарушений на территории муниципального образования Солнечного сельсовета  (2015-2020годы)» </t>
  </si>
  <si>
    <t>18001 22130</t>
  </si>
  <si>
    <t xml:space="preserve">Муниципальная программа «Организация временных работ в  муниципальном образовании Солнечный сельсовет на 2018-2022годы» </t>
  </si>
  <si>
    <t xml:space="preserve">Муниципальная программа «Повышение пожарной безопасности на территории муниципального образования Солнечный сельсовет на период  2018-2022 годы» </t>
  </si>
  <si>
    <t>Муниципальная программа "Противодействие экстремизму и профилактика терроризма на территории Солнечного сельсовета на 2018-2022 гг"</t>
  </si>
  <si>
    <t xml:space="preserve">Муниципальная программа «Организация временных работ в  муниципальном образовании Солнечный сельсовет на 2017-2022годы» </t>
  </si>
  <si>
    <t>Субвенции бюджетам сельских поселений на оплату жилищно-коммунальных услуг отдельным категориям граждан</t>
  </si>
  <si>
    <t>Субвенции бюджетам на оплату жилищно-коммунальных услуг отдельным категориям граждан</t>
  </si>
  <si>
    <t>Другие вопросы в области жилищно-коммунального хозяйства</t>
  </si>
  <si>
    <t xml:space="preserve">Осуществление отдельных государственных полномочий в сфере социальной поддержки работников муниципальных организаций культуры, работающих и проживающих в сельских населенных пунктах </t>
  </si>
  <si>
    <t xml:space="preserve">Осуществление отдельных государственных полномочий поддержки работников муниципальных организаций культуры, работающих и проживающих в сельских населенных пунктах </t>
  </si>
  <si>
    <t>Мероприятия по улучшению уровня жизни жителей</t>
  </si>
  <si>
    <t>Резервный фонд администрации по предупреждению и ликвида-ции чрезвычайных ситуаций и последствий стихийных бедствий</t>
  </si>
  <si>
    <t>20001 14960</t>
  </si>
  <si>
    <t>Социальная поддержка и защита граждан-жителей с.Солнечного и д. Курганной, подготовка населения и их жилья к предотвращению несчастных случаев</t>
  </si>
  <si>
    <t>Муниципальная программа "Профилактика и улучшение медицинского обслуживания населения муниципального образования Солнечный сельсовет на 2018-2022гг."</t>
  </si>
  <si>
    <t>Профилактика инфекционных заболеваний</t>
  </si>
  <si>
    <t>Здравоохранение</t>
  </si>
  <si>
    <t>Другие вопросы в области здравоохранения</t>
  </si>
  <si>
    <t>25000 00000</t>
  </si>
  <si>
    <t>25001 00000</t>
  </si>
  <si>
    <t>Иные мероприятия в области здравоохранения</t>
  </si>
  <si>
    <t>25001 22060</t>
  </si>
  <si>
    <t>Муниципальная программа "Комплексного развития транспортной инфраструктуры муниципального образования Солнечный сельсовет на 2018-2072гг.</t>
  </si>
  <si>
    <t>Муниципальная программа "Комплексного развития социальной инфраструктуры муниципального образования Солнечный сельсовет на 2018-2027 годы"</t>
  </si>
  <si>
    <t>24003 00000</t>
  </si>
  <si>
    <t>Обеспечение и развитие отрасли физической культуры и спорта</t>
  </si>
  <si>
    <t>Мероприятия по благоустройству территории спортивного зала с.Солнечное</t>
  </si>
  <si>
    <t>24003 22140</t>
  </si>
  <si>
    <t>24000 00000</t>
  </si>
  <si>
    <t>Муниципальная программа "Переселение граждан, проживающих на территории муниципального образования Солнечный сельсчовет, из аварийного жилищного фонда в 2018-2019 годах с учетом необходимости  равития малоэтажного жилищного строительства"</t>
  </si>
  <si>
    <t>ОТЧЕТ</t>
  </si>
  <si>
    <t xml:space="preserve">по исполнению поступлений в доходы  бюджета муниципального образования </t>
  </si>
  <si>
    <t>исполнения  расходов местного бюджета муниципального образования Солнечный сельсовет</t>
  </si>
  <si>
    <t xml:space="preserve"> в разрезе ведомственной классификации расходов</t>
  </si>
  <si>
    <t>Процент исполнения</t>
  </si>
  <si>
    <t>по целевым статьям (муниципальным программам администрации и непрограммным направлениям деятельности),</t>
  </si>
  <si>
    <t xml:space="preserve">муниципального образования   Солнечный сельсовет Усть-Абаканского района Республики Хакасия </t>
  </si>
  <si>
    <t>000 1 13 02995 10 0000 130</t>
  </si>
  <si>
    <t>Прочие доходы от компенсации затрат бюджетов сельских поселений</t>
  </si>
  <si>
    <t>Оценка прав недвижемости имущества</t>
  </si>
  <si>
    <t>70700 22590</t>
  </si>
  <si>
    <t>Исполнено на 01.07.2018г.</t>
  </si>
  <si>
    <t>исполнения расходов местного бюджета муниципального образования Солнечный сельсовет Усть-Абаканского района Республики Хакасия   по разделам, подразделам классификации расходов  местного бюджета  муниципального образования  Солнечный сельсовет Абаканского район Республики Хакасия  за 1 полугодие 2018 года</t>
  </si>
  <si>
    <t>Оценка прав недвижимости имущества</t>
  </si>
  <si>
    <t>Усть-Абаканского района Республики Хакасия за   1 полугодие   2018 года</t>
  </si>
  <si>
    <t>Солнечный сельсовет Усть-Абаканского района Республики Хакасия  за  1  полугодие  2018 года</t>
  </si>
  <si>
    <t>Исполнено на 01.07.2018 года</t>
  </si>
  <si>
    <t xml:space="preserve">        по финансированию источников  дефицита местного бюджета муниципального  образования Солнечный сельсовет Усть-Абаканского района Республики Хакасия за 1 полугодие  2018 года</t>
  </si>
  <si>
    <t xml:space="preserve"> за 1 полугодие 2018 года</t>
  </si>
  <si>
    <t xml:space="preserve">                                                                       Приложение № 1</t>
  </si>
  <si>
    <t xml:space="preserve">                                                                       Утверждено</t>
  </si>
  <si>
    <t xml:space="preserve">                                                                        постановлением администрации Солнечного сельсовета</t>
  </si>
  <si>
    <t xml:space="preserve">                                                                        Усть-Абаканского района Республики Хаксия</t>
  </si>
  <si>
    <t xml:space="preserve">                                                                                                                                   Приложение № 2</t>
  </si>
  <si>
    <t xml:space="preserve">                                                                                                                                   Утверждено</t>
  </si>
  <si>
    <t xml:space="preserve">                                                                                                                                   Усть-Абаканского района Республики Хаксия</t>
  </si>
  <si>
    <t xml:space="preserve">                    Приложение № 3</t>
  </si>
  <si>
    <t xml:space="preserve">                    Утверждено</t>
  </si>
  <si>
    <t xml:space="preserve">                    постановлением администрации Солнечного сельсовета</t>
  </si>
  <si>
    <t xml:space="preserve">                    Усть-Абаканского района Республики Хаксия</t>
  </si>
  <si>
    <t>Приложение № 4</t>
  </si>
  <si>
    <t>Утверждено</t>
  </si>
  <si>
    <t>постановлением администрации Солнечного сельсовета</t>
  </si>
  <si>
    <t>Усть-Абаканского района Республики Хаксия</t>
  </si>
  <si>
    <t>от " 26  " октября   2018 г. №  126-п</t>
  </si>
  <si>
    <t xml:space="preserve">                                                                                                                                   от " 26 " октября 2018 г. № 126-п</t>
  </si>
  <si>
    <t xml:space="preserve">                    от " 26 " октября  2018 г. № 126-п</t>
  </si>
  <si>
    <t>от " 26 " октября   2018 г. №  126-п</t>
  </si>
  <si>
    <t xml:space="preserve">                                                                        от " 26 " октября  2018 г. № 126-п</t>
  </si>
  <si>
    <t xml:space="preserve">                                                                                                                                   постановлением Администрации Солнечного сельсовета</t>
  </si>
</sst>
</file>

<file path=xl/styles.xml><?xml version="1.0" encoding="utf-8"?>
<styleSheet xmlns="http://schemas.openxmlformats.org/spreadsheetml/2006/main">
  <numFmts count="1">
    <numFmt numFmtId="180" formatCode="0.0"/>
  </numFmts>
  <fonts count="37">
    <font>
      <sz val="10"/>
      <name val="Arial Cyr"/>
      <family val="2"/>
      <charset val="204"/>
    </font>
    <font>
      <sz val="8"/>
      <color indexed="8"/>
      <name val="Calibri"/>
      <family val="2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5"/>
      <name val="Arial Cyr"/>
      <family val="2"/>
      <charset val="204"/>
    </font>
    <font>
      <sz val="15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5"/>
      <name val="Times New Roman"/>
      <family val="1"/>
      <charset val="204"/>
    </font>
    <font>
      <sz val="16"/>
      <name val="Arial Cyr"/>
      <family val="2"/>
      <charset val="204"/>
    </font>
    <font>
      <sz val="16"/>
      <name val="Times New Roman"/>
      <family val="1"/>
      <charset val="204"/>
    </font>
    <font>
      <sz val="16"/>
      <color indexed="13"/>
      <name val="Arial Cyr"/>
      <family val="2"/>
      <charset val="204"/>
    </font>
    <font>
      <sz val="16"/>
      <color indexed="10"/>
      <name val="Arial Cyr"/>
      <family val="2"/>
      <charset val="204"/>
    </font>
    <font>
      <sz val="15"/>
      <color indexed="10"/>
      <name val="Times New Roman"/>
      <family val="1"/>
      <charset val="204"/>
    </font>
    <font>
      <sz val="14"/>
      <name val="Arial Cyr"/>
      <family val="2"/>
      <charset val="204"/>
    </font>
    <font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sz val="13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sz val="13"/>
      <color indexed="8"/>
      <name val="Times New Roman"/>
      <family val="1"/>
      <charset val="204"/>
    </font>
    <font>
      <sz val="13"/>
      <color indexed="10"/>
      <name val="Times New Roman"/>
      <family val="1"/>
      <charset val="204"/>
    </font>
    <font>
      <b/>
      <sz val="13"/>
      <color indexed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Arial Cyr"/>
      <family val="2"/>
      <charset val="204"/>
    </font>
    <font>
      <sz val="13"/>
      <name val="Arial Cyr"/>
      <charset val="204"/>
    </font>
    <font>
      <sz val="14"/>
      <name val="Arial Cyr"/>
      <charset val="204"/>
    </font>
    <font>
      <b/>
      <sz val="10"/>
      <name val="Arial Cyr"/>
      <charset val="204"/>
    </font>
    <font>
      <i/>
      <sz val="10"/>
      <name val="Arial Cyr"/>
      <charset val="204"/>
    </font>
    <font>
      <sz val="13"/>
      <color indexed="8"/>
      <name val="Times New Roman"/>
      <family val="1"/>
      <charset val="204"/>
    </font>
    <font>
      <sz val="10"/>
      <name val="Arial"/>
      <family val="2"/>
      <charset val="204"/>
    </font>
    <font>
      <sz val="12"/>
      <name val="Arial Cyr"/>
      <family val="2"/>
      <charset val="204"/>
    </font>
    <font>
      <sz val="13"/>
      <name val="Arial Cyr"/>
      <family val="2"/>
      <charset val="204"/>
    </font>
    <font>
      <sz val="11"/>
      <color theme="1"/>
      <name val="Calibri"/>
      <family val="2"/>
      <charset val="204"/>
      <scheme val="minor"/>
    </font>
    <font>
      <sz val="16"/>
      <color rgb="FFFF0000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13"/>
        <bgColor indexed="34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2"/>
        <bgColor indexed="27"/>
      </patternFill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</fills>
  <borders count="95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hair">
        <color indexed="8"/>
      </right>
      <top style="hair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1">
    <xf numFmtId="0" fontId="0" fillId="0" borderId="0"/>
    <xf numFmtId="0" fontId="35" fillId="0" borderId="0"/>
    <xf numFmtId="0" fontId="26" fillId="0" borderId="0"/>
    <xf numFmtId="0" fontId="1" fillId="0" borderId="0"/>
    <xf numFmtId="0" fontId="26" fillId="0" borderId="0"/>
    <xf numFmtId="0" fontId="32" fillId="0" borderId="0"/>
    <xf numFmtId="0" fontId="32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476">
    <xf numFmtId="0" fontId="0" fillId="0" borderId="0" xfId="0"/>
    <xf numFmtId="4" fontId="0" fillId="0" borderId="0" xfId="0" applyNumberFormat="1"/>
    <xf numFmtId="49" fontId="2" fillId="0" borderId="0" xfId="0" applyNumberFormat="1" applyFont="1" applyAlignment="1">
      <alignment horizontal="left" vertical="center"/>
    </xf>
    <xf numFmtId="0" fontId="0" fillId="0" borderId="0" xfId="0" applyAlignment="1">
      <alignment vertical="center"/>
    </xf>
    <xf numFmtId="49" fontId="2" fillId="0" borderId="0" xfId="0" applyNumberFormat="1" applyFont="1" applyAlignment="1">
      <alignment vertical="center"/>
    </xf>
    <xf numFmtId="0" fontId="4" fillId="0" borderId="0" xfId="0" applyFont="1" applyAlignment="1">
      <alignment horizontal="center"/>
    </xf>
    <xf numFmtId="4" fontId="3" fillId="0" borderId="0" xfId="0" applyNumberFormat="1" applyFont="1" applyAlignment="1">
      <alignment horizontal="right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vertical="center" wrapText="1"/>
    </xf>
    <xf numFmtId="4" fontId="2" fillId="0" borderId="5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vertical="center" wrapText="1"/>
    </xf>
    <xf numFmtId="4" fontId="4" fillId="0" borderId="5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justify" vertical="top" wrapText="1"/>
    </xf>
    <xf numFmtId="4" fontId="4" fillId="0" borderId="9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 wrapText="1"/>
    </xf>
    <xf numFmtId="0" fontId="2" fillId="0" borderId="10" xfId="0" applyFont="1" applyBorder="1" applyAlignment="1">
      <alignment vertical="center" wrapText="1"/>
    </xf>
    <xf numFmtId="4" fontId="2" fillId="0" borderId="11" xfId="0" applyNumberFormat="1" applyFont="1" applyBorder="1" applyAlignment="1">
      <alignment horizontal="center" vertical="center"/>
    </xf>
    <xf numFmtId="4" fontId="4" fillId="0" borderId="11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vertical="center" wrapText="1"/>
    </xf>
    <xf numFmtId="4" fontId="2" fillId="0" borderId="12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vertical="center" wrapText="1"/>
    </xf>
    <xf numFmtId="4" fontId="4" fillId="0" borderId="12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4" fillId="0" borderId="10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13" xfId="0" applyFont="1" applyBorder="1" applyAlignment="1">
      <alignment vertical="top" wrapText="1"/>
    </xf>
    <xf numFmtId="0" fontId="4" fillId="0" borderId="4" xfId="0" applyFont="1" applyBorder="1" applyAlignment="1">
      <alignment horizontal="left" vertical="center" wrapText="1"/>
    </xf>
    <xf numFmtId="0" fontId="4" fillId="0" borderId="14" xfId="0" applyFont="1" applyBorder="1" applyAlignment="1">
      <alignment vertical="top" wrapText="1"/>
    </xf>
    <xf numFmtId="4" fontId="4" fillId="0" borderId="15" xfId="0" applyNumberFormat="1" applyFont="1" applyBorder="1" applyAlignment="1">
      <alignment horizontal="center" vertical="center"/>
    </xf>
    <xf numFmtId="0" fontId="2" fillId="0" borderId="4" xfId="2" applyFont="1" applyBorder="1" applyAlignment="1">
      <alignment horizontal="left" vertical="center" wrapText="1"/>
    </xf>
    <xf numFmtId="0" fontId="2" fillId="0" borderId="5" xfId="2" applyFont="1" applyBorder="1" applyAlignment="1">
      <alignment vertical="top" wrapText="1"/>
    </xf>
    <xf numFmtId="49" fontId="5" fillId="0" borderId="4" xfId="8" applyNumberFormat="1" applyFont="1" applyBorder="1" applyAlignment="1">
      <alignment horizontal="left" vertical="center"/>
    </xf>
    <xf numFmtId="0" fontId="5" fillId="0" borderId="5" xfId="7" applyFont="1" applyBorder="1" applyAlignment="1">
      <alignment wrapText="1"/>
    </xf>
    <xf numFmtId="4" fontId="2" fillId="0" borderId="15" xfId="0" applyNumberFormat="1" applyFont="1" applyBorder="1" applyAlignment="1">
      <alignment horizontal="center" vertical="center"/>
    </xf>
    <xf numFmtId="49" fontId="5" fillId="0" borderId="4" xfId="10" applyNumberFormat="1" applyFont="1" applyBorder="1" applyAlignment="1">
      <alignment horizontal="left" vertical="center"/>
    </xf>
    <xf numFmtId="0" fontId="5" fillId="0" borderId="5" xfId="9" applyFont="1" applyBorder="1" applyAlignment="1">
      <alignment wrapText="1"/>
    </xf>
    <xf numFmtId="0" fontId="2" fillId="0" borderId="16" xfId="2" applyFont="1" applyBorder="1" applyAlignment="1">
      <alignment horizontal="left" vertical="center" wrapText="1"/>
    </xf>
    <xf numFmtId="0" fontId="5" fillId="0" borderId="13" xfId="3" applyFont="1" applyBorder="1" applyAlignment="1">
      <alignment wrapText="1"/>
    </xf>
    <xf numFmtId="4" fontId="2" fillId="0" borderId="13" xfId="0" applyNumberFormat="1" applyFont="1" applyBorder="1" applyAlignment="1">
      <alignment horizontal="center" vertical="center"/>
    </xf>
    <xf numFmtId="0" fontId="2" fillId="0" borderId="17" xfId="0" applyFont="1" applyBorder="1" applyAlignment="1">
      <alignment horizontal="left" vertical="center" wrapText="1"/>
    </xf>
    <xf numFmtId="0" fontId="4" fillId="0" borderId="2" xfId="0" applyFont="1" applyBorder="1" applyAlignment="1">
      <alignment vertical="top" wrapText="1"/>
    </xf>
    <xf numFmtId="4" fontId="4" fillId="0" borderId="1" xfId="0" applyNumberFormat="1" applyFont="1" applyBorder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4" fontId="7" fillId="0" borderId="0" xfId="0" applyNumberFormat="1" applyFont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10" fillId="0" borderId="0" xfId="0" applyFont="1"/>
    <xf numFmtId="0" fontId="8" fillId="0" borderId="18" xfId="0" applyFont="1" applyFill="1" applyBorder="1" applyAlignment="1">
      <alignment vertical="center" wrapText="1"/>
    </xf>
    <xf numFmtId="0" fontId="8" fillId="0" borderId="19" xfId="0" applyFont="1" applyBorder="1" applyAlignment="1">
      <alignment vertical="center" wrapText="1"/>
    </xf>
    <xf numFmtId="0" fontId="11" fillId="0" borderId="19" xfId="0" applyFont="1" applyBorder="1" applyAlignment="1">
      <alignment vertical="center" wrapText="1"/>
    </xf>
    <xf numFmtId="0" fontId="11" fillId="0" borderId="20" xfId="0" applyFont="1" applyBorder="1" applyAlignment="1">
      <alignment vertical="center" wrapText="1"/>
    </xf>
    <xf numFmtId="0" fontId="12" fillId="3" borderId="0" xfId="0" applyFont="1" applyFill="1"/>
    <xf numFmtId="0" fontId="11" fillId="0" borderId="19" xfId="0" applyFont="1" applyBorder="1" applyAlignment="1">
      <alignment horizontal="left" vertical="center" wrapText="1"/>
    </xf>
    <xf numFmtId="0" fontId="11" fillId="0" borderId="21" xfId="0" applyFont="1" applyBorder="1" applyAlignment="1">
      <alignment vertical="center" wrapText="1"/>
    </xf>
    <xf numFmtId="0" fontId="11" fillId="0" borderId="21" xfId="0" applyFont="1" applyFill="1" applyBorder="1" applyAlignment="1">
      <alignment vertical="center" wrapText="1"/>
    </xf>
    <xf numFmtId="0" fontId="11" fillId="4" borderId="21" xfId="0" applyFont="1" applyFill="1" applyBorder="1" applyAlignment="1">
      <alignment vertical="center" wrapText="1"/>
    </xf>
    <xf numFmtId="0" fontId="8" fillId="4" borderId="21" xfId="0" applyFont="1" applyFill="1" applyBorder="1" applyAlignment="1">
      <alignment vertical="center" wrapText="1"/>
    </xf>
    <xf numFmtId="0" fontId="11" fillId="0" borderId="20" xfId="0" applyNumberFormat="1" applyFont="1" applyBorder="1" applyAlignment="1">
      <alignment horizontal="justify" vertical="top" wrapText="1"/>
    </xf>
    <xf numFmtId="0" fontId="11" fillId="0" borderId="19" xfId="0" applyFont="1" applyFill="1" applyBorder="1" applyAlignment="1">
      <alignment vertical="center" wrapText="1"/>
    </xf>
    <xf numFmtId="0" fontId="10" fillId="0" borderId="0" xfId="0" applyFont="1" applyFill="1"/>
    <xf numFmtId="0" fontId="8" fillId="0" borderId="19" xfId="0" applyFont="1" applyBorder="1" applyAlignment="1">
      <alignment wrapText="1"/>
    </xf>
    <xf numFmtId="0" fontId="11" fillId="0" borderId="19" xfId="0" applyFont="1" applyBorder="1" applyAlignment="1">
      <alignment wrapText="1"/>
    </xf>
    <xf numFmtId="0" fontId="11" fillId="0" borderId="22" xfId="0" applyFont="1" applyBorder="1" applyAlignment="1">
      <alignment vertical="center" wrapText="1"/>
    </xf>
    <xf numFmtId="0" fontId="13" fillId="0" borderId="0" xfId="0" applyFont="1"/>
    <xf numFmtId="0" fontId="8" fillId="0" borderId="20" xfId="0" applyFont="1" applyFill="1" applyBorder="1" applyAlignment="1">
      <alignment wrapText="1"/>
    </xf>
    <xf numFmtId="0" fontId="11" fillId="0" borderId="0" xfId="0" applyFont="1" applyFill="1"/>
    <xf numFmtId="0" fontId="11" fillId="0" borderId="20" xfId="0" applyFont="1" applyFill="1" applyBorder="1" applyAlignment="1">
      <alignment wrapText="1"/>
    </xf>
    <xf numFmtId="0" fontId="11" fillId="0" borderId="23" xfId="0" applyFont="1" applyBorder="1" applyAlignment="1">
      <alignment vertical="center" wrapText="1"/>
    </xf>
    <xf numFmtId="0" fontId="11" fillId="0" borderId="24" xfId="0" applyFont="1" applyBorder="1" applyAlignment="1">
      <alignment wrapText="1"/>
    </xf>
    <xf numFmtId="0" fontId="11" fillId="0" borderId="20" xfId="0" applyFont="1" applyBorder="1" applyAlignment="1">
      <alignment horizontal="left" vertical="center" wrapText="1"/>
    </xf>
    <xf numFmtId="0" fontId="11" fillId="0" borderId="20" xfId="0" applyFont="1" applyBorder="1" applyAlignment="1">
      <alignment wrapText="1"/>
    </xf>
    <xf numFmtId="2" fontId="11" fillId="0" borderId="20" xfId="0" applyNumberFormat="1" applyFont="1" applyBorder="1" applyAlignment="1">
      <alignment wrapText="1"/>
    </xf>
    <xf numFmtId="0" fontId="11" fillId="0" borderId="20" xfId="0" applyFont="1" applyFill="1" applyBorder="1" applyAlignment="1">
      <alignment vertical="center" wrapText="1"/>
    </xf>
    <xf numFmtId="0" fontId="11" fillId="0" borderId="24" xfId="0" applyFont="1" applyBorder="1" applyAlignment="1">
      <alignment vertical="center" wrapText="1"/>
    </xf>
    <xf numFmtId="0" fontId="10" fillId="0" borderId="0" xfId="0" applyFont="1" applyAlignment="1">
      <alignment vertical="center"/>
    </xf>
    <xf numFmtId="4" fontId="7" fillId="0" borderId="0" xfId="0" applyNumberFormat="1" applyFont="1" applyBorder="1" applyAlignment="1">
      <alignment horizontal="center" vertical="center" wrapText="1"/>
    </xf>
    <xf numFmtId="4" fontId="9" fillId="0" borderId="0" xfId="0" applyNumberFormat="1" applyFont="1" applyBorder="1" applyAlignment="1">
      <alignment horizontal="center" vertical="center" wrapText="1"/>
    </xf>
    <xf numFmtId="9" fontId="10" fillId="0" borderId="0" xfId="0" applyNumberFormat="1" applyFont="1" applyAlignment="1">
      <alignment vertical="center"/>
    </xf>
    <xf numFmtId="0" fontId="0" fillId="0" borderId="0" xfId="0" applyFont="1"/>
    <xf numFmtId="0" fontId="15" fillId="0" borderId="0" xfId="0" applyFont="1"/>
    <xf numFmtId="49" fontId="16" fillId="0" borderId="0" xfId="0" applyNumberFormat="1" applyFont="1" applyAlignment="1">
      <alignment vertical="center"/>
    </xf>
    <xf numFmtId="0" fontId="3" fillId="0" borderId="0" xfId="0" applyFont="1"/>
    <xf numFmtId="0" fontId="2" fillId="0" borderId="0" xfId="0" applyFont="1"/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49" fontId="3" fillId="0" borderId="0" xfId="0" applyNumberFormat="1" applyFont="1" applyAlignment="1">
      <alignment vertical="center"/>
    </xf>
    <xf numFmtId="49" fontId="19" fillId="0" borderId="0" xfId="0" applyNumberFormat="1" applyFont="1" applyAlignment="1">
      <alignment vertical="center"/>
    </xf>
    <xf numFmtId="0" fontId="4" fillId="0" borderId="0" xfId="0" applyFont="1" applyBorder="1" applyAlignment="1">
      <alignment horizontal="center"/>
    </xf>
    <xf numFmtId="0" fontId="1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49" fontId="15" fillId="0" borderId="0" xfId="0" applyNumberFormat="1" applyFont="1" applyAlignment="1">
      <alignment horizontal="center" vertical="center"/>
    </xf>
    <xf numFmtId="4" fontId="3" fillId="0" borderId="0" xfId="0" applyNumberFormat="1" applyFont="1" applyAlignment="1">
      <alignment horizontal="center" vertical="center"/>
    </xf>
    <xf numFmtId="0" fontId="0" fillId="0" borderId="0" xfId="0" applyFill="1"/>
    <xf numFmtId="49" fontId="22" fillId="0" borderId="0" xfId="0" applyNumberFormat="1" applyFont="1" applyFill="1" applyBorder="1" applyAlignment="1">
      <alignment horizontal="center" vertical="center" wrapText="1"/>
    </xf>
    <xf numFmtId="49" fontId="18" fillId="0" borderId="0" xfId="0" applyNumberFormat="1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6" fillId="4" borderId="0" xfId="0" applyFont="1" applyFill="1" applyAlignment="1">
      <alignment horizontal="center" vertical="center"/>
    </xf>
    <xf numFmtId="0" fontId="16" fillId="0" borderId="0" xfId="0" applyFont="1"/>
    <xf numFmtId="4" fontId="16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4" borderId="0" xfId="0" applyFont="1" applyFill="1" applyAlignment="1">
      <alignment horizontal="center" vertical="center"/>
    </xf>
    <xf numFmtId="0" fontId="2" fillId="0" borderId="0" xfId="0" applyFont="1" applyAlignment="1"/>
    <xf numFmtId="0" fontId="2" fillId="0" borderId="0" xfId="0" applyFont="1" applyBorder="1" applyAlignment="1">
      <alignment horizontal="center" vertical="center"/>
    </xf>
    <xf numFmtId="180" fontId="2" fillId="0" borderId="0" xfId="0" applyNumberFormat="1" applyFont="1" applyBorder="1" applyAlignment="1">
      <alignment horizontal="center"/>
    </xf>
    <xf numFmtId="4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180" fontId="18" fillId="0" borderId="0" xfId="0" applyNumberFormat="1" applyFont="1" applyBorder="1" applyAlignment="1">
      <alignment horizontal="center"/>
    </xf>
    <xf numFmtId="0" fontId="18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/>
    <xf numFmtId="0" fontId="24" fillId="0" borderId="22" xfId="0" applyFont="1" applyBorder="1" applyAlignment="1">
      <alignment horizontal="center"/>
    </xf>
    <xf numFmtId="0" fontId="24" fillId="0" borderId="0" xfId="0" applyFont="1" applyAlignment="1">
      <alignment horizontal="center"/>
    </xf>
    <xf numFmtId="0" fontId="25" fillId="0" borderId="20" xfId="0" applyFont="1" applyBorder="1" applyAlignment="1">
      <alignment horizontal="justify" vertical="top" wrapText="1"/>
    </xf>
    <xf numFmtId="3" fontId="3" fillId="0" borderId="20" xfId="0" applyNumberFormat="1" applyFont="1" applyBorder="1" applyAlignment="1">
      <alignment horizontal="center"/>
    </xf>
    <xf numFmtId="0" fontId="3" fillId="0" borderId="20" xfId="0" applyFont="1" applyFill="1" applyBorder="1"/>
    <xf numFmtId="0" fontId="3" fillId="0" borderId="20" xfId="0" applyFont="1" applyBorder="1" applyAlignment="1">
      <alignment horizontal="center"/>
    </xf>
    <xf numFmtId="0" fontId="3" fillId="0" borderId="20" xfId="0" applyFont="1" applyBorder="1" applyAlignment="1">
      <alignment vertical="center" wrapText="1"/>
    </xf>
    <xf numFmtId="0" fontId="8" fillId="0" borderId="20" xfId="0" applyNumberFormat="1" applyFont="1" applyBorder="1" applyAlignment="1">
      <alignment horizontal="justify" vertical="top" wrapText="1"/>
    </xf>
    <xf numFmtId="49" fontId="11" fillId="5" borderId="20" xfId="0" applyNumberFormat="1" applyFont="1" applyFill="1" applyBorder="1" applyAlignment="1">
      <alignment horizontal="left" wrapText="1"/>
    </xf>
    <xf numFmtId="49" fontId="8" fillId="5" borderId="20" xfId="0" applyNumberFormat="1" applyFont="1" applyFill="1" applyBorder="1" applyAlignment="1">
      <alignment horizontal="left" wrapText="1"/>
    </xf>
    <xf numFmtId="0" fontId="17" fillId="0" borderId="25" xfId="0" applyFont="1" applyFill="1" applyBorder="1" applyAlignment="1">
      <alignment wrapText="1"/>
    </xf>
    <xf numFmtId="0" fontId="21" fillId="0" borderId="25" xfId="0" applyFont="1" applyFill="1" applyBorder="1" applyAlignment="1">
      <alignment vertical="top" wrapText="1"/>
    </xf>
    <xf numFmtId="0" fontId="18" fillId="0" borderId="25" xfId="1" applyFont="1" applyBorder="1" applyAlignment="1">
      <alignment vertical="top" wrapText="1"/>
    </xf>
    <xf numFmtId="0" fontId="18" fillId="0" borderId="25" xfId="0" applyFont="1" applyBorder="1" applyAlignment="1">
      <alignment vertical="center" wrapText="1"/>
    </xf>
    <xf numFmtId="0" fontId="18" fillId="5" borderId="25" xfId="0" applyFont="1" applyFill="1" applyBorder="1" applyAlignment="1">
      <alignment vertical="top" wrapText="1"/>
    </xf>
    <xf numFmtId="0" fontId="21" fillId="5" borderId="25" xfId="0" applyFont="1" applyFill="1" applyBorder="1" applyAlignment="1">
      <alignment vertical="top" wrapText="1"/>
    </xf>
    <xf numFmtId="0" fontId="21" fillId="0" borderId="25" xfId="1" applyFont="1" applyBorder="1" applyAlignment="1">
      <alignment vertical="top" wrapText="1"/>
    </xf>
    <xf numFmtId="49" fontId="21" fillId="0" borderId="26" xfId="0" applyNumberFormat="1" applyFont="1" applyBorder="1" applyAlignment="1">
      <alignment horizontal="center" vertical="center" wrapText="1"/>
    </xf>
    <xf numFmtId="0" fontId="18" fillId="5" borderId="25" xfId="0" applyFont="1" applyFill="1" applyBorder="1" applyAlignment="1">
      <alignment wrapText="1"/>
    </xf>
    <xf numFmtId="49" fontId="20" fillId="0" borderId="26" xfId="0" applyNumberFormat="1" applyFont="1" applyBorder="1" applyAlignment="1">
      <alignment horizontal="center" vertical="center" wrapText="1"/>
    </xf>
    <xf numFmtId="49" fontId="17" fillId="0" borderId="26" xfId="0" applyNumberFormat="1" applyFont="1" applyBorder="1" applyAlignment="1">
      <alignment horizontal="center" vertical="center" wrapText="1"/>
    </xf>
    <xf numFmtId="4" fontId="17" fillId="0" borderId="26" xfId="0" applyNumberFormat="1" applyFont="1" applyBorder="1" applyAlignment="1">
      <alignment horizontal="center" vertical="center" wrapText="1"/>
    </xf>
    <xf numFmtId="49" fontId="17" fillId="0" borderId="26" xfId="0" applyNumberFormat="1" applyFont="1" applyFill="1" applyBorder="1" applyAlignment="1">
      <alignment horizontal="center" vertical="center" wrapText="1"/>
    </xf>
    <xf numFmtId="4" fontId="17" fillId="0" borderId="26" xfId="0" applyNumberFormat="1" applyFont="1" applyFill="1" applyBorder="1" applyAlignment="1">
      <alignment horizontal="center" vertical="center"/>
    </xf>
    <xf numFmtId="49" fontId="21" fillId="0" borderId="26" xfId="0" applyNumberFormat="1" applyFont="1" applyFill="1" applyBorder="1" applyAlignment="1">
      <alignment horizontal="center" vertical="center" wrapText="1"/>
    </xf>
    <xf numFmtId="49" fontId="18" fillId="0" borderId="26" xfId="0" applyNumberFormat="1" applyFont="1" applyBorder="1" applyAlignment="1">
      <alignment horizontal="center"/>
    </xf>
    <xf numFmtId="49" fontId="18" fillId="0" borderId="26" xfId="0" applyNumberFormat="1" applyFont="1" applyFill="1" applyBorder="1" applyAlignment="1">
      <alignment horizontal="center" vertical="center" wrapText="1"/>
    </xf>
    <xf numFmtId="4" fontId="18" fillId="0" borderId="26" xfId="0" applyNumberFormat="1" applyFont="1" applyFill="1" applyBorder="1" applyAlignment="1">
      <alignment horizontal="center" vertical="center"/>
    </xf>
    <xf numFmtId="49" fontId="17" fillId="0" borderId="26" xfId="0" applyNumberFormat="1" applyFont="1" applyBorder="1" applyAlignment="1">
      <alignment horizontal="center"/>
    </xf>
    <xf numFmtId="49" fontId="18" fillId="0" borderId="26" xfId="0" applyNumberFormat="1" applyFont="1" applyBorder="1" applyAlignment="1">
      <alignment horizontal="center" vertical="center" wrapText="1"/>
    </xf>
    <xf numFmtId="4" fontId="18" fillId="0" borderId="26" xfId="0" applyNumberFormat="1" applyFont="1" applyFill="1" applyBorder="1" applyAlignment="1">
      <alignment horizontal="center" vertical="center" wrapText="1"/>
    </xf>
    <xf numFmtId="49" fontId="17" fillId="4" borderId="26" xfId="0" applyNumberFormat="1" applyFont="1" applyFill="1" applyBorder="1" applyAlignment="1">
      <alignment horizontal="center" vertical="center" wrapText="1"/>
    </xf>
    <xf numFmtId="49" fontId="18" fillId="4" borderId="26" xfId="0" applyNumberFormat="1" applyFont="1" applyFill="1" applyBorder="1" applyAlignment="1">
      <alignment horizontal="center" vertical="center" wrapText="1"/>
    </xf>
    <xf numFmtId="4" fontId="18" fillId="0" borderId="26" xfId="0" applyNumberFormat="1" applyFont="1" applyBorder="1" applyAlignment="1">
      <alignment horizontal="center" vertical="center" wrapText="1"/>
    </xf>
    <xf numFmtId="4" fontId="18" fillId="4" borderId="26" xfId="0" applyNumberFormat="1" applyFont="1" applyFill="1" applyBorder="1" applyAlignment="1">
      <alignment horizontal="center" vertical="center"/>
    </xf>
    <xf numFmtId="4" fontId="17" fillId="0" borderId="26" xfId="0" applyNumberFormat="1" applyFont="1" applyBorder="1" applyAlignment="1">
      <alignment horizontal="center" vertical="center"/>
    </xf>
    <xf numFmtId="4" fontId="18" fillId="0" borderId="26" xfId="0" applyNumberFormat="1" applyFont="1" applyBorder="1" applyAlignment="1">
      <alignment horizontal="center" vertical="center"/>
    </xf>
    <xf numFmtId="49" fontId="22" fillId="0" borderId="26" xfId="0" applyNumberFormat="1" applyFont="1" applyBorder="1" applyAlignment="1">
      <alignment horizontal="center" vertical="center" wrapText="1"/>
    </xf>
    <xf numFmtId="0" fontId="20" fillId="0" borderId="25" xfId="0" applyFont="1" applyBorder="1" applyAlignment="1">
      <alignment vertical="top" wrapText="1"/>
    </xf>
    <xf numFmtId="0" fontId="20" fillId="0" borderId="25" xfId="0" applyFont="1" applyFill="1" applyBorder="1" applyAlignment="1">
      <alignment vertical="top" wrapText="1"/>
    </xf>
    <xf numFmtId="4" fontId="17" fillId="0" borderId="27" xfId="0" applyNumberFormat="1" applyFont="1" applyFill="1" applyBorder="1" applyAlignment="1">
      <alignment horizontal="center" vertical="center"/>
    </xf>
    <xf numFmtId="0" fontId="21" fillId="0" borderId="25" xfId="0" applyFont="1" applyFill="1" applyBorder="1" applyAlignment="1">
      <alignment wrapText="1"/>
    </xf>
    <xf numFmtId="0" fontId="21" fillId="0" borderId="25" xfId="0" applyFont="1" applyFill="1" applyBorder="1"/>
    <xf numFmtId="0" fontId="18" fillId="0" borderId="25" xfId="0" applyFont="1" applyFill="1" applyBorder="1" applyAlignment="1">
      <alignment vertical="top" wrapText="1"/>
    </xf>
    <xf numFmtId="49" fontId="18" fillId="0" borderId="25" xfId="0" applyNumberFormat="1" applyFont="1" applyBorder="1" applyAlignment="1">
      <alignment wrapText="1"/>
    </xf>
    <xf numFmtId="0" fontId="17" fillId="0" borderId="25" xfId="0" applyFont="1" applyFill="1" applyBorder="1" applyAlignment="1">
      <alignment vertical="top" wrapText="1"/>
    </xf>
    <xf numFmtId="0" fontId="18" fillId="0" borderId="25" xfId="0" applyFont="1" applyFill="1" applyBorder="1" applyAlignment="1">
      <alignment wrapText="1"/>
    </xf>
    <xf numFmtId="0" fontId="21" fillId="0" borderId="25" xfId="0" applyFont="1" applyBorder="1" applyAlignment="1">
      <alignment vertical="top" wrapText="1"/>
    </xf>
    <xf numFmtId="0" fontId="21" fillId="0" borderId="25" xfId="0" applyFont="1" applyBorder="1" applyAlignment="1">
      <alignment wrapText="1"/>
    </xf>
    <xf numFmtId="0" fontId="20" fillId="0" borderId="25" xfId="0" applyFont="1" applyBorder="1" applyAlignment="1">
      <alignment wrapText="1"/>
    </xf>
    <xf numFmtId="0" fontId="20" fillId="4" borderId="25" xfId="0" applyFont="1" applyFill="1" applyBorder="1" applyAlignment="1">
      <alignment vertical="top" wrapText="1"/>
    </xf>
    <xf numFmtId="4" fontId="18" fillId="0" borderId="27" xfId="0" applyNumberFormat="1" applyFont="1" applyBorder="1" applyAlignment="1">
      <alignment horizontal="center" vertical="center" wrapText="1"/>
    </xf>
    <xf numFmtId="0" fontId="21" fillId="0" borderId="25" xfId="0" applyFont="1" applyBorder="1"/>
    <xf numFmtId="0" fontId="18" fillId="0" borderId="25" xfId="0" applyFont="1" applyBorder="1" applyAlignment="1">
      <alignment wrapText="1"/>
    </xf>
    <xf numFmtId="0" fontId="18" fillId="4" borderId="25" xfId="0" applyFont="1" applyFill="1" applyBorder="1" applyAlignment="1">
      <alignment vertical="top" wrapText="1"/>
    </xf>
    <xf numFmtId="0" fontId="21" fillId="4" borderId="25" xfId="0" applyFont="1" applyFill="1" applyBorder="1" applyAlignment="1">
      <alignment vertical="top" wrapText="1"/>
    </xf>
    <xf numFmtId="0" fontId="27" fillId="0" borderId="0" xfId="0" applyFont="1"/>
    <xf numFmtId="49" fontId="28" fillId="0" borderId="0" xfId="0" applyNumberFormat="1" applyFont="1" applyAlignment="1">
      <alignment horizontal="center" vertical="center"/>
    </xf>
    <xf numFmtId="49" fontId="18" fillId="0" borderId="26" xfId="0" applyNumberFormat="1" applyFont="1" applyFill="1" applyBorder="1" applyAlignment="1">
      <alignment horizontal="center"/>
    </xf>
    <xf numFmtId="0" fontId="29" fillId="0" borderId="0" xfId="0" applyFont="1"/>
    <xf numFmtId="0" fontId="21" fillId="6" borderId="25" xfId="0" applyFont="1" applyFill="1" applyBorder="1" applyAlignment="1">
      <alignment vertical="top" wrapText="1"/>
    </xf>
    <xf numFmtId="49" fontId="18" fillId="6" borderId="26" xfId="0" applyNumberFormat="1" applyFont="1" applyFill="1" applyBorder="1" applyAlignment="1">
      <alignment horizontal="center" vertical="center" wrapText="1"/>
    </xf>
    <xf numFmtId="0" fontId="30" fillId="0" borderId="0" xfId="0" applyFont="1"/>
    <xf numFmtId="0" fontId="8" fillId="0" borderId="28" xfId="0" applyFont="1" applyFill="1" applyBorder="1" applyAlignment="1">
      <alignment vertical="center" wrapText="1"/>
    </xf>
    <xf numFmtId="4" fontId="9" fillId="0" borderId="29" xfId="0" applyNumberFormat="1" applyFont="1" applyFill="1" applyBorder="1" applyAlignment="1">
      <alignment horizontal="center" vertical="center" wrapText="1"/>
    </xf>
    <xf numFmtId="0" fontId="8" fillId="0" borderId="30" xfId="0" applyFont="1" applyBorder="1" applyAlignment="1">
      <alignment vertical="center" wrapText="1"/>
    </xf>
    <xf numFmtId="4" fontId="9" fillId="0" borderId="31" xfId="0" applyNumberFormat="1" applyFont="1" applyFill="1" applyBorder="1" applyAlignment="1">
      <alignment horizontal="center" vertical="center" wrapText="1"/>
    </xf>
    <xf numFmtId="0" fontId="11" fillId="0" borderId="30" xfId="0" applyFont="1" applyBorder="1" applyAlignment="1">
      <alignment vertical="center" wrapText="1"/>
    </xf>
    <xf numFmtId="4" fontId="7" fillId="0" borderId="31" xfId="0" applyNumberFormat="1" applyFont="1" applyFill="1" applyBorder="1" applyAlignment="1">
      <alignment horizontal="center" vertical="center" wrapText="1"/>
    </xf>
    <xf numFmtId="4" fontId="7" fillId="4" borderId="31" xfId="0" applyNumberFormat="1" applyFont="1" applyFill="1" applyBorder="1" applyAlignment="1">
      <alignment horizontal="center" vertical="center" wrapText="1"/>
    </xf>
    <xf numFmtId="4" fontId="9" fillId="4" borderId="31" xfId="0" applyNumberFormat="1" applyFont="1" applyFill="1" applyBorder="1" applyAlignment="1">
      <alignment horizontal="center" vertical="center" wrapText="1"/>
    </xf>
    <xf numFmtId="0" fontId="11" fillId="4" borderId="30" xfId="0" applyFont="1" applyFill="1" applyBorder="1" applyAlignment="1">
      <alignment vertical="center" wrapText="1"/>
    </xf>
    <xf numFmtId="49" fontId="8" fillId="5" borderId="30" xfId="0" applyNumberFormat="1" applyFont="1" applyFill="1" applyBorder="1" applyAlignment="1">
      <alignment horizontal="left" wrapText="1"/>
    </xf>
    <xf numFmtId="49" fontId="11" fillId="5" borderId="30" xfId="0" applyNumberFormat="1" applyFont="1" applyFill="1" applyBorder="1" applyAlignment="1">
      <alignment horizontal="left" wrapText="1"/>
    </xf>
    <xf numFmtId="0" fontId="11" fillId="0" borderId="30" xfId="0" applyFont="1" applyFill="1" applyBorder="1" applyAlignment="1">
      <alignment vertical="center" wrapText="1"/>
    </xf>
    <xf numFmtId="49" fontId="11" fillId="0" borderId="30" xfId="0" applyNumberFormat="1" applyFont="1" applyBorder="1" applyAlignment="1">
      <alignment vertical="center" wrapText="1"/>
    </xf>
    <xf numFmtId="0" fontId="11" fillId="0" borderId="30" xfId="0" applyFont="1" applyBorder="1" applyAlignment="1">
      <alignment horizontal="left" vertical="top" wrapText="1"/>
    </xf>
    <xf numFmtId="0" fontId="8" fillId="0" borderId="30" xfId="0" applyFont="1" applyFill="1" applyBorder="1" applyAlignment="1">
      <alignment vertical="center" wrapText="1"/>
    </xf>
    <xf numFmtId="49" fontId="11" fillId="0" borderId="30" xfId="0" applyNumberFormat="1" applyFont="1" applyFill="1" applyBorder="1" applyAlignment="1">
      <alignment horizontal="left" vertical="center"/>
    </xf>
    <xf numFmtId="4" fontId="11" fillId="0" borderId="31" xfId="0" applyNumberFormat="1" applyFont="1" applyFill="1" applyBorder="1" applyAlignment="1">
      <alignment horizontal="center" vertical="center" wrapText="1"/>
    </xf>
    <xf numFmtId="0" fontId="11" fillId="0" borderId="28" xfId="0" applyFont="1" applyBorder="1" applyAlignment="1">
      <alignment vertical="center" wrapText="1"/>
    </xf>
    <xf numFmtId="4" fontId="7" fillId="0" borderId="29" xfId="0" applyNumberFormat="1" applyFont="1" applyFill="1" applyBorder="1" applyAlignment="1">
      <alignment horizontal="center" vertical="center" wrapText="1"/>
    </xf>
    <xf numFmtId="4" fontId="14" fillId="0" borderId="31" xfId="0" applyNumberFormat="1" applyFont="1" applyFill="1" applyBorder="1" applyAlignment="1">
      <alignment horizontal="center" vertical="center" wrapText="1"/>
    </xf>
    <xf numFmtId="4" fontId="7" fillId="0" borderId="32" xfId="0" applyNumberFormat="1" applyFont="1" applyFill="1" applyBorder="1" applyAlignment="1">
      <alignment horizontal="center" vertical="center" wrapText="1"/>
    </xf>
    <xf numFmtId="0" fontId="8" fillId="7" borderId="33" xfId="0" applyFont="1" applyFill="1" applyBorder="1" applyAlignment="1">
      <alignment vertical="center" wrapText="1"/>
    </xf>
    <xf numFmtId="0" fontId="8" fillId="7" borderId="34" xfId="0" applyFont="1" applyFill="1" applyBorder="1" applyAlignment="1">
      <alignment vertical="center" wrapText="1"/>
    </xf>
    <xf numFmtId="4" fontId="9" fillId="7" borderId="35" xfId="0" applyNumberFormat="1" applyFont="1" applyFill="1" applyBorder="1" applyAlignment="1">
      <alignment horizontal="center" vertical="center" wrapText="1"/>
    </xf>
    <xf numFmtId="0" fontId="17" fillId="8" borderId="36" xfId="0" applyFont="1" applyFill="1" applyBorder="1" applyAlignment="1">
      <alignment horizontal="center" wrapText="1"/>
    </xf>
    <xf numFmtId="49" fontId="17" fillId="8" borderId="37" xfId="0" applyNumberFormat="1" applyFont="1" applyFill="1" applyBorder="1" applyAlignment="1">
      <alignment horizontal="center" wrapText="1"/>
    </xf>
    <xf numFmtId="0" fontId="17" fillId="8" borderId="37" xfId="0" applyFont="1" applyFill="1" applyBorder="1" applyAlignment="1">
      <alignment horizontal="center" wrapText="1"/>
    </xf>
    <xf numFmtId="0" fontId="17" fillId="9" borderId="38" xfId="0" applyFont="1" applyFill="1" applyBorder="1" applyAlignment="1">
      <alignment wrapText="1"/>
    </xf>
    <xf numFmtId="49" fontId="18" fillId="9" borderId="39" xfId="0" applyNumberFormat="1" applyFont="1" applyFill="1" applyBorder="1" applyAlignment="1">
      <alignment horizontal="center" wrapText="1"/>
    </xf>
    <xf numFmtId="0" fontId="18" fillId="9" borderId="39" xfId="0" applyFont="1" applyFill="1" applyBorder="1" applyAlignment="1">
      <alignment horizontal="center" wrapText="1"/>
    </xf>
    <xf numFmtId="4" fontId="17" fillId="9" borderId="40" xfId="0" applyNumberFormat="1" applyFont="1" applyFill="1" applyBorder="1" applyAlignment="1">
      <alignment horizontal="center" wrapText="1"/>
    </xf>
    <xf numFmtId="0" fontId="20" fillId="9" borderId="25" xfId="0" applyFont="1" applyFill="1" applyBorder="1" applyAlignment="1">
      <alignment vertical="top" wrapText="1"/>
    </xf>
    <xf numFmtId="0" fontId="18" fillId="9" borderId="26" xfId="0" applyFont="1" applyFill="1" applyBorder="1" applyAlignment="1">
      <alignment horizontal="center"/>
    </xf>
    <xf numFmtId="0" fontId="31" fillId="5" borderId="25" xfId="0" applyFont="1" applyFill="1" applyBorder="1" applyAlignment="1">
      <alignment vertical="top" wrapText="1"/>
    </xf>
    <xf numFmtId="49" fontId="31" fillId="0" borderId="26" xfId="0" applyNumberFormat="1" applyFont="1" applyFill="1" applyBorder="1" applyAlignment="1">
      <alignment horizontal="center" vertical="center" wrapText="1"/>
    </xf>
    <xf numFmtId="0" fontId="31" fillId="0" borderId="25" xfId="0" applyFont="1" applyBorder="1" applyAlignment="1">
      <alignment wrapText="1"/>
    </xf>
    <xf numFmtId="49" fontId="31" fillId="0" borderId="25" xfId="0" applyNumberFormat="1" applyFont="1" applyBorder="1" applyAlignment="1">
      <alignment wrapText="1"/>
    </xf>
    <xf numFmtId="0" fontId="31" fillId="0" borderId="25" xfId="0" applyFont="1" applyFill="1" applyBorder="1"/>
    <xf numFmtId="49" fontId="11" fillId="5" borderId="21" xfId="0" applyNumberFormat="1" applyFont="1" applyFill="1" applyBorder="1" applyAlignment="1">
      <alignment horizontal="left" wrapText="1"/>
    </xf>
    <xf numFmtId="49" fontId="8" fillId="5" borderId="21" xfId="0" applyNumberFormat="1" applyFont="1" applyFill="1" applyBorder="1" applyAlignment="1">
      <alignment horizontal="left" wrapText="1"/>
    </xf>
    <xf numFmtId="0" fontId="36" fillId="0" borderId="30" xfId="0" applyFont="1" applyBorder="1" applyAlignment="1">
      <alignment vertical="center" wrapText="1"/>
    </xf>
    <xf numFmtId="0" fontId="20" fillId="9" borderId="41" xfId="0" applyFont="1" applyFill="1" applyBorder="1" applyAlignment="1">
      <alignment vertical="top" wrapText="1"/>
    </xf>
    <xf numFmtId="49" fontId="17" fillId="9" borderId="42" xfId="0" applyNumberFormat="1" applyFont="1" applyFill="1" applyBorder="1" applyAlignment="1">
      <alignment horizontal="center" vertical="center" wrapText="1"/>
    </xf>
    <xf numFmtId="4" fontId="17" fillId="9" borderId="43" xfId="0" applyNumberFormat="1" applyFont="1" applyFill="1" applyBorder="1" applyAlignment="1">
      <alignment horizontal="center" vertical="center" wrapText="1"/>
    </xf>
    <xf numFmtId="0" fontId="16" fillId="0" borderId="44" xfId="0" applyFont="1" applyBorder="1"/>
    <xf numFmtId="49" fontId="17" fillId="0" borderId="25" xfId="0" applyNumberFormat="1" applyFont="1" applyBorder="1" applyAlignment="1">
      <alignment wrapText="1"/>
    </xf>
    <xf numFmtId="0" fontId="11" fillId="0" borderId="0" xfId="0" applyFont="1" applyAlignment="1">
      <alignment horizontal="justify" vertical="top"/>
    </xf>
    <xf numFmtId="0" fontId="0" fillId="0" borderId="0" xfId="0" applyAlignment="1"/>
    <xf numFmtId="0" fontId="0" fillId="0" borderId="0" xfId="0" applyAlignment="1">
      <alignment horizontal="left"/>
    </xf>
    <xf numFmtId="49" fontId="3" fillId="0" borderId="0" xfId="0" applyNumberFormat="1" applyFont="1" applyAlignment="1">
      <alignment horizontal="left" vertical="center" indent="18"/>
    </xf>
    <xf numFmtId="0" fontId="0" fillId="0" borderId="0" xfId="0" applyAlignment="1">
      <alignment horizontal="left" indent="18"/>
    </xf>
    <xf numFmtId="49" fontId="3" fillId="0" borderId="0" xfId="0" applyNumberFormat="1" applyFont="1" applyAlignment="1">
      <alignment horizontal="left" vertical="center" indent="38"/>
    </xf>
    <xf numFmtId="49" fontId="3" fillId="0" borderId="0" xfId="0" applyNumberFormat="1" applyFont="1" applyAlignment="1">
      <alignment horizontal="left" vertical="center" indent="55"/>
    </xf>
    <xf numFmtId="49" fontId="19" fillId="0" borderId="0" xfId="0" applyNumberFormat="1" applyFont="1" applyAlignment="1">
      <alignment horizontal="left" vertical="center" indent="55"/>
    </xf>
    <xf numFmtId="49" fontId="3" fillId="0" borderId="0" xfId="0" applyNumberFormat="1" applyFont="1" applyAlignment="1">
      <alignment horizontal="left" vertical="center" indent="32"/>
    </xf>
    <xf numFmtId="0" fontId="3" fillId="0" borderId="0" xfId="0" applyFont="1" applyAlignment="1">
      <alignment horizontal="left" vertical="center" indent="32"/>
    </xf>
    <xf numFmtId="0" fontId="0" fillId="0" borderId="0" xfId="0" applyAlignment="1">
      <alignment horizontal="left" indent="32"/>
    </xf>
    <xf numFmtId="0" fontId="3" fillId="0" borderId="0" xfId="5" applyFont="1" applyAlignment="1">
      <alignment horizontal="left" indent="32"/>
    </xf>
    <xf numFmtId="0" fontId="3" fillId="0" borderId="0" xfId="0" applyFont="1" applyAlignment="1">
      <alignment horizontal="left" indent="32"/>
    </xf>
    <xf numFmtId="0" fontId="3" fillId="0" borderId="0" xfId="0" applyFont="1" applyAlignment="1">
      <alignment horizontal="left" vertical="center" indent="38"/>
    </xf>
    <xf numFmtId="0" fontId="3" fillId="0" borderId="0" xfId="0" applyFont="1" applyAlignment="1">
      <alignment horizontal="left" indent="38"/>
    </xf>
    <xf numFmtId="0" fontId="33" fillId="0" borderId="0" xfId="0" applyFont="1" applyAlignment="1">
      <alignment horizontal="left" indent="55"/>
    </xf>
    <xf numFmtId="2" fontId="11" fillId="5" borderId="20" xfId="0" applyNumberFormat="1" applyFont="1" applyFill="1" applyBorder="1" applyAlignment="1">
      <alignment horizontal="left" wrapText="1"/>
    </xf>
    <xf numFmtId="0" fontId="33" fillId="0" borderId="0" xfId="0" applyFont="1" applyAlignment="1">
      <alignment horizontal="left" indent="32"/>
    </xf>
    <xf numFmtId="0" fontId="33" fillId="0" borderId="0" xfId="0" applyFont="1" applyAlignment="1">
      <alignment horizontal="left" indent="38"/>
    </xf>
    <xf numFmtId="0" fontId="33" fillId="0" borderId="0" xfId="0" applyFont="1" applyAlignment="1">
      <alignment horizontal="left" indent="18"/>
    </xf>
    <xf numFmtId="0" fontId="33" fillId="0" borderId="0" xfId="0" applyFont="1" applyAlignment="1"/>
    <xf numFmtId="0" fontId="33" fillId="0" borderId="0" xfId="0" applyFont="1" applyAlignment="1">
      <alignment horizontal="left"/>
    </xf>
    <xf numFmtId="0" fontId="3" fillId="0" borderId="0" xfId="0" applyFont="1" applyAlignment="1">
      <alignment horizontal="left" vertical="top" indent="55"/>
    </xf>
    <xf numFmtId="0" fontId="3" fillId="0" borderId="0" xfId="0" applyFont="1" applyFill="1" applyBorder="1" applyAlignment="1">
      <alignment horizontal="left" vertical="top" indent="55"/>
    </xf>
    <xf numFmtId="0" fontId="33" fillId="0" borderId="0" xfId="0" applyFont="1" applyAlignment="1">
      <alignment horizontal="left" vertical="top" indent="55"/>
    </xf>
    <xf numFmtId="0" fontId="3" fillId="0" borderId="0" xfId="0" applyFont="1" applyAlignment="1">
      <alignment horizontal="left" vertical="top"/>
    </xf>
    <xf numFmtId="0" fontId="3" fillId="0" borderId="0" xfId="0" applyFont="1" applyFill="1" applyBorder="1" applyAlignment="1">
      <alignment horizontal="left" vertical="top"/>
    </xf>
    <xf numFmtId="49" fontId="3" fillId="0" borderId="0" xfId="0" applyNumberFormat="1" applyFont="1" applyAlignment="1">
      <alignment horizontal="left" vertical="top" indent="25"/>
    </xf>
    <xf numFmtId="49" fontId="3" fillId="0" borderId="0" xfId="0" applyNumberFormat="1" applyFont="1" applyAlignment="1">
      <alignment horizontal="left" vertical="center" indent="23"/>
    </xf>
    <xf numFmtId="0" fontId="3" fillId="0" borderId="0" xfId="5" applyFont="1" applyAlignment="1">
      <alignment horizontal="left" indent="23"/>
    </xf>
    <xf numFmtId="0" fontId="3" fillId="0" borderId="0" xfId="6" applyFont="1" applyAlignment="1">
      <alignment horizontal="left" indent="23"/>
    </xf>
    <xf numFmtId="49" fontId="3" fillId="0" borderId="0" xfId="0" applyNumberFormat="1" applyFont="1" applyAlignment="1">
      <alignment horizontal="left" vertical="center" indent="25"/>
    </xf>
    <xf numFmtId="0" fontId="3" fillId="0" borderId="0" xfId="5" applyFont="1" applyAlignment="1">
      <alignment horizontal="left" indent="25"/>
    </xf>
    <xf numFmtId="0" fontId="3" fillId="0" borderId="0" xfId="6" applyFont="1" applyAlignment="1">
      <alignment horizontal="left" indent="25"/>
    </xf>
    <xf numFmtId="0" fontId="4" fillId="2" borderId="45" xfId="0" applyFont="1" applyFill="1" applyBorder="1" applyAlignment="1">
      <alignment horizontal="center" vertical="center" wrapText="1"/>
    </xf>
    <xf numFmtId="0" fontId="4" fillId="2" borderId="46" xfId="0" applyFont="1" applyFill="1" applyBorder="1" applyAlignment="1">
      <alignment horizontal="center" vertical="center"/>
    </xf>
    <xf numFmtId="4" fontId="4" fillId="2" borderId="47" xfId="0" applyNumberFormat="1" applyFont="1" applyFill="1" applyBorder="1" applyAlignment="1">
      <alignment horizontal="center" vertical="center" wrapText="1"/>
    </xf>
    <xf numFmtId="4" fontId="4" fillId="2" borderId="48" xfId="0" applyNumberFormat="1" applyFont="1" applyFill="1" applyBorder="1" applyAlignment="1">
      <alignment horizontal="center" vertical="center" wrapText="1"/>
    </xf>
    <xf numFmtId="4" fontId="17" fillId="2" borderId="40" xfId="0" applyNumberFormat="1" applyFont="1" applyFill="1" applyBorder="1" applyAlignment="1">
      <alignment horizontal="center" vertical="center" wrapText="1"/>
    </xf>
    <xf numFmtId="4" fontId="17" fillId="7" borderId="49" xfId="0" applyNumberFormat="1" applyFont="1" applyFill="1" applyBorder="1" applyAlignment="1">
      <alignment horizontal="center" vertical="center" wrapText="1"/>
    </xf>
    <xf numFmtId="4" fontId="17" fillId="10" borderId="37" xfId="0" applyNumberFormat="1" applyFont="1" applyFill="1" applyBorder="1" applyAlignment="1">
      <alignment horizontal="center" vertical="center" wrapText="1"/>
    </xf>
    <xf numFmtId="4" fontId="17" fillId="10" borderId="50" xfId="0" applyNumberFormat="1" applyFont="1" applyFill="1" applyBorder="1" applyAlignment="1">
      <alignment horizontal="center" vertical="center" wrapText="1"/>
    </xf>
    <xf numFmtId="2" fontId="17" fillId="8" borderId="36" xfId="0" applyNumberFormat="1" applyFont="1" applyFill="1" applyBorder="1" applyAlignment="1">
      <alignment horizontal="center" vertical="center" wrapText="1"/>
    </xf>
    <xf numFmtId="2" fontId="17" fillId="8" borderId="37" xfId="0" applyNumberFormat="1" applyFont="1" applyFill="1" applyBorder="1" applyAlignment="1">
      <alignment horizontal="center" vertical="center" wrapText="1"/>
    </xf>
    <xf numFmtId="49" fontId="21" fillId="6" borderId="26" xfId="0" applyNumberFormat="1" applyFont="1" applyFill="1" applyBorder="1" applyAlignment="1">
      <alignment horizontal="center" vertical="center" wrapText="1"/>
    </xf>
    <xf numFmtId="4" fontId="18" fillId="6" borderId="26" xfId="0" applyNumberFormat="1" applyFont="1" applyFill="1" applyBorder="1" applyAlignment="1">
      <alignment horizontal="center" vertical="center"/>
    </xf>
    <xf numFmtId="0" fontId="21" fillId="0" borderId="51" xfId="0" applyFont="1" applyBorder="1" applyAlignment="1">
      <alignment vertical="top" wrapText="1"/>
    </xf>
    <xf numFmtId="49" fontId="18" fillId="0" borderId="52" xfId="0" applyNumberFormat="1" applyFont="1" applyBorder="1" applyAlignment="1">
      <alignment horizontal="center" vertical="center" wrapText="1"/>
    </xf>
    <xf numFmtId="4" fontId="18" fillId="0" borderId="52" xfId="0" applyNumberFormat="1" applyFont="1" applyBorder="1" applyAlignment="1">
      <alignment horizontal="center" vertical="center" wrapText="1"/>
    </xf>
    <xf numFmtId="4" fontId="18" fillId="0" borderId="53" xfId="0" applyNumberFormat="1" applyFont="1" applyBorder="1" applyAlignment="1">
      <alignment horizontal="center" vertical="center" wrapText="1"/>
    </xf>
    <xf numFmtId="49" fontId="21" fillId="5" borderId="26" xfId="0" applyNumberFormat="1" applyFont="1" applyFill="1" applyBorder="1" applyAlignment="1">
      <alignment horizontal="center" vertical="center" wrapText="1"/>
    </xf>
    <xf numFmtId="49" fontId="18" fillId="5" borderId="26" xfId="0" applyNumberFormat="1" applyFont="1" applyFill="1" applyBorder="1" applyAlignment="1">
      <alignment horizontal="center" vertical="center" wrapText="1"/>
    </xf>
    <xf numFmtId="4" fontId="18" fillId="5" borderId="26" xfId="0" applyNumberFormat="1" applyFont="1" applyFill="1" applyBorder="1" applyAlignment="1">
      <alignment horizontal="center" vertical="center" wrapText="1"/>
    </xf>
    <xf numFmtId="0" fontId="18" fillId="0" borderId="25" xfId="0" applyFont="1" applyBorder="1" applyAlignment="1">
      <alignment vertical="top" wrapText="1"/>
    </xf>
    <xf numFmtId="4" fontId="17" fillId="9" borderId="42" xfId="0" applyNumberFormat="1" applyFont="1" applyFill="1" applyBorder="1" applyAlignment="1">
      <alignment horizontal="center" vertical="center" wrapText="1"/>
    </xf>
    <xf numFmtId="0" fontId="21" fillId="5" borderId="54" xfId="0" applyFont="1" applyFill="1" applyBorder="1" applyAlignment="1">
      <alignment vertical="top" wrapText="1"/>
    </xf>
    <xf numFmtId="49" fontId="18" fillId="0" borderId="55" xfId="0" applyNumberFormat="1" applyFont="1" applyBorder="1" applyAlignment="1">
      <alignment horizontal="center" vertical="center" wrapText="1"/>
    </xf>
    <xf numFmtId="49" fontId="21" fillId="0" borderId="55" xfId="0" applyNumberFormat="1" applyFont="1" applyBorder="1" applyAlignment="1">
      <alignment horizontal="center" vertical="center" wrapText="1"/>
    </xf>
    <xf numFmtId="4" fontId="18" fillId="0" borderId="55" xfId="0" applyNumberFormat="1" applyFont="1" applyFill="1" applyBorder="1" applyAlignment="1">
      <alignment horizontal="center" vertical="center"/>
    </xf>
    <xf numFmtId="4" fontId="18" fillId="0" borderId="56" xfId="0" applyNumberFormat="1" applyFont="1" applyBorder="1" applyAlignment="1">
      <alignment horizontal="center" vertical="center" wrapText="1"/>
    </xf>
    <xf numFmtId="4" fontId="17" fillId="9" borderId="39" xfId="0" applyNumberFormat="1" applyFont="1" applyFill="1" applyBorder="1" applyAlignment="1">
      <alignment horizontal="center" wrapText="1"/>
    </xf>
    <xf numFmtId="49" fontId="17" fillId="9" borderId="26" xfId="0" applyNumberFormat="1" applyFont="1" applyFill="1" applyBorder="1" applyAlignment="1">
      <alignment horizontal="center"/>
    </xf>
    <xf numFmtId="4" fontId="17" fillId="9" borderId="26" xfId="0" applyNumberFormat="1" applyFont="1" applyFill="1" applyBorder="1" applyAlignment="1">
      <alignment horizontal="center"/>
    </xf>
    <xf numFmtId="49" fontId="17" fillId="0" borderId="26" xfId="0" applyNumberFormat="1" applyFont="1" applyBorder="1" applyAlignment="1">
      <alignment horizontal="center" vertical="center"/>
    </xf>
    <xf numFmtId="0" fontId="20" fillId="0" borderId="51" xfId="0" applyFont="1" applyFill="1" applyBorder="1" applyAlignment="1">
      <alignment vertical="top" wrapText="1"/>
    </xf>
    <xf numFmtId="49" fontId="17" fillId="0" borderId="52" xfId="0" applyNumberFormat="1" applyFont="1" applyFill="1" applyBorder="1" applyAlignment="1">
      <alignment horizontal="center" vertical="center" wrapText="1"/>
    </xf>
    <xf numFmtId="4" fontId="17" fillId="0" borderId="52" xfId="0" applyNumberFormat="1" applyFont="1" applyFill="1" applyBorder="1" applyAlignment="1">
      <alignment horizontal="center" vertical="center"/>
    </xf>
    <xf numFmtId="4" fontId="17" fillId="0" borderId="53" xfId="0" applyNumberFormat="1" applyFont="1" applyFill="1" applyBorder="1" applyAlignment="1">
      <alignment horizontal="center" vertical="center"/>
    </xf>
    <xf numFmtId="0" fontId="17" fillId="0" borderId="25" xfId="0" applyFont="1" applyBorder="1" applyAlignment="1">
      <alignment horizontal="justify" vertical="center"/>
    </xf>
    <xf numFmtId="0" fontId="17" fillId="9" borderId="54" xfId="0" applyFont="1" applyFill="1" applyBorder="1"/>
    <xf numFmtId="49" fontId="17" fillId="9" borderId="55" xfId="0" applyNumberFormat="1" applyFont="1" applyFill="1" applyBorder="1" applyAlignment="1">
      <alignment horizontal="center"/>
    </xf>
    <xf numFmtId="0" fontId="17" fillId="9" borderId="55" xfId="0" applyFont="1" applyFill="1" applyBorder="1" applyAlignment="1">
      <alignment horizontal="center"/>
    </xf>
    <xf numFmtId="4" fontId="17" fillId="9" borderId="55" xfId="0" applyNumberFormat="1" applyFont="1" applyFill="1" applyBorder="1" applyAlignment="1">
      <alignment horizontal="center"/>
    </xf>
    <xf numFmtId="4" fontId="17" fillId="9" borderId="56" xfId="0" applyNumberFormat="1" applyFont="1" applyFill="1" applyBorder="1" applyAlignment="1">
      <alignment horizontal="center"/>
    </xf>
    <xf numFmtId="2" fontId="17" fillId="2" borderId="57" xfId="0" applyNumberFormat="1" applyFont="1" applyFill="1" applyBorder="1" applyAlignment="1">
      <alignment horizontal="center" vertical="center" wrapText="1"/>
    </xf>
    <xf numFmtId="2" fontId="17" fillId="2" borderId="58" xfId="0" applyNumberFormat="1" applyFont="1" applyFill="1" applyBorder="1" applyAlignment="1">
      <alignment horizontal="center" vertical="center" wrapText="1"/>
    </xf>
    <xf numFmtId="2" fontId="17" fillId="2" borderId="59" xfId="0" applyNumberFormat="1" applyFont="1" applyFill="1" applyBorder="1" applyAlignment="1">
      <alignment horizontal="center" vertical="center" wrapText="1"/>
    </xf>
    <xf numFmtId="4" fontId="17" fillId="2" borderId="60" xfId="0" applyNumberFormat="1" applyFont="1" applyFill="1" applyBorder="1" applyAlignment="1">
      <alignment horizontal="center" vertical="center" wrapText="1"/>
    </xf>
    <xf numFmtId="0" fontId="20" fillId="7" borderId="61" xfId="0" applyFont="1" applyFill="1" applyBorder="1" applyAlignment="1">
      <alignment vertical="top" wrapText="1"/>
    </xf>
    <xf numFmtId="49" fontId="20" fillId="7" borderId="62" xfId="0" applyNumberFormat="1" applyFont="1" applyFill="1" applyBorder="1" applyAlignment="1">
      <alignment horizontal="center" vertical="center" wrapText="1"/>
    </xf>
    <xf numFmtId="49" fontId="18" fillId="7" borderId="63" xfId="0" applyNumberFormat="1" applyFont="1" applyFill="1" applyBorder="1" applyAlignment="1">
      <alignment horizontal="center" vertical="center" wrapText="1"/>
    </xf>
    <xf numFmtId="4" fontId="17" fillId="7" borderId="64" xfId="0" applyNumberFormat="1" applyFont="1" applyFill="1" applyBorder="1" applyAlignment="1">
      <alignment horizontal="center" vertical="center" wrapText="1"/>
    </xf>
    <xf numFmtId="0" fontId="20" fillId="0" borderId="65" xfId="0" applyFont="1" applyBorder="1" applyAlignment="1">
      <alignment vertical="top" wrapText="1"/>
    </xf>
    <xf numFmtId="49" fontId="20" fillId="0" borderId="66" xfId="0" applyNumberFormat="1" applyFont="1" applyBorder="1" applyAlignment="1">
      <alignment horizontal="center" vertical="center" wrapText="1"/>
    </xf>
    <xf numFmtId="49" fontId="17" fillId="0" borderId="67" xfId="0" applyNumberFormat="1" applyFont="1" applyBorder="1" applyAlignment="1">
      <alignment horizontal="center" vertical="center" wrapText="1"/>
    </xf>
    <xf numFmtId="4" fontId="17" fillId="0" borderId="68" xfId="0" applyNumberFormat="1" applyFont="1" applyBorder="1" applyAlignment="1">
      <alignment horizontal="center" vertical="center" wrapText="1"/>
    </xf>
    <xf numFmtId="0" fontId="20" fillId="0" borderId="30" xfId="0" applyFont="1" applyFill="1" applyBorder="1" applyAlignment="1">
      <alignment vertical="top" wrapText="1"/>
    </xf>
    <xf numFmtId="49" fontId="20" fillId="0" borderId="20" xfId="0" applyNumberFormat="1" applyFont="1" applyFill="1" applyBorder="1" applyAlignment="1">
      <alignment horizontal="center" vertical="center" wrapText="1"/>
    </xf>
    <xf numFmtId="49" fontId="17" fillId="0" borderId="20" xfId="0" applyNumberFormat="1" applyFont="1" applyFill="1" applyBorder="1" applyAlignment="1">
      <alignment horizontal="center" vertical="center" wrapText="1"/>
    </xf>
    <xf numFmtId="4" fontId="17" fillId="0" borderId="31" xfId="0" applyNumberFormat="1" applyFont="1" applyFill="1" applyBorder="1" applyAlignment="1">
      <alignment horizontal="center" vertical="center"/>
    </xf>
    <xf numFmtId="0" fontId="21" fillId="0" borderId="30" xfId="0" applyFont="1" applyFill="1" applyBorder="1" applyAlignment="1">
      <alignment vertical="top" wrapText="1"/>
    </xf>
    <xf numFmtId="49" fontId="21" fillId="0" borderId="19" xfId="0" applyNumberFormat="1" applyFont="1" applyFill="1" applyBorder="1" applyAlignment="1">
      <alignment horizontal="center" vertical="center" wrapText="1"/>
    </xf>
    <xf numFmtId="49" fontId="21" fillId="0" borderId="20" xfId="0" applyNumberFormat="1" applyFont="1" applyFill="1" applyBorder="1" applyAlignment="1">
      <alignment horizontal="center" vertical="center" wrapText="1"/>
    </xf>
    <xf numFmtId="49" fontId="18" fillId="0" borderId="20" xfId="0" applyNumberFormat="1" applyFont="1" applyBorder="1" applyAlignment="1">
      <alignment horizontal="center"/>
    </xf>
    <xf numFmtId="49" fontId="18" fillId="0" borderId="20" xfId="0" applyNumberFormat="1" applyFont="1" applyFill="1" applyBorder="1" applyAlignment="1">
      <alignment horizontal="center" vertical="center" wrapText="1"/>
    </xf>
    <xf numFmtId="4" fontId="18" fillId="0" borderId="31" xfId="0" applyNumberFormat="1" applyFont="1" applyFill="1" applyBorder="1" applyAlignment="1">
      <alignment horizontal="center" vertical="center"/>
    </xf>
    <xf numFmtId="49" fontId="20" fillId="0" borderId="19" xfId="0" applyNumberFormat="1" applyFont="1" applyFill="1" applyBorder="1" applyAlignment="1">
      <alignment horizontal="center" vertical="center" wrapText="1"/>
    </xf>
    <xf numFmtId="0" fontId="21" fillId="0" borderId="30" xfId="0" applyFont="1" applyFill="1" applyBorder="1" applyAlignment="1">
      <alignment wrapText="1"/>
    </xf>
    <xf numFmtId="0" fontId="21" fillId="0" borderId="30" xfId="0" applyFont="1" applyFill="1" applyBorder="1"/>
    <xf numFmtId="0" fontId="21" fillId="0" borderId="69" xfId="0" applyFont="1" applyFill="1" applyBorder="1"/>
    <xf numFmtId="49" fontId="17" fillId="0" borderId="20" xfId="0" applyNumberFormat="1" applyFont="1" applyBorder="1" applyAlignment="1">
      <alignment horizontal="center"/>
    </xf>
    <xf numFmtId="0" fontId="18" fillId="0" borderId="30" xfId="0" applyFont="1" applyFill="1" applyBorder="1" applyAlignment="1">
      <alignment vertical="top" wrapText="1"/>
    </xf>
    <xf numFmtId="49" fontId="21" fillId="0" borderId="20" xfId="0" applyNumberFormat="1" applyFont="1" applyBorder="1" applyAlignment="1">
      <alignment horizontal="center" vertical="center" wrapText="1"/>
    </xf>
    <xf numFmtId="49" fontId="18" fillId="0" borderId="20" xfId="0" applyNumberFormat="1" applyFont="1" applyBorder="1" applyAlignment="1">
      <alignment horizontal="center" vertical="center" wrapText="1"/>
    </xf>
    <xf numFmtId="0" fontId="21" fillId="0" borderId="28" xfId="0" applyFont="1" applyFill="1" applyBorder="1" applyAlignment="1">
      <alignment wrapText="1"/>
    </xf>
    <xf numFmtId="49" fontId="18" fillId="0" borderId="30" xfId="0" applyNumberFormat="1" applyFont="1" applyBorder="1" applyAlignment="1">
      <alignment wrapText="1"/>
    </xf>
    <xf numFmtId="49" fontId="21" fillId="0" borderId="25" xfId="0" applyNumberFormat="1" applyFont="1" applyBorder="1" applyAlignment="1">
      <alignment wrapText="1"/>
    </xf>
    <xf numFmtId="0" fontId="17" fillId="0" borderId="28" xfId="0" applyFont="1" applyFill="1" applyBorder="1" applyAlignment="1">
      <alignment vertical="top" wrapText="1"/>
    </xf>
    <xf numFmtId="4" fontId="17" fillId="0" borderId="31" xfId="0" applyNumberFormat="1" applyFont="1" applyFill="1" applyBorder="1" applyAlignment="1">
      <alignment horizontal="center" vertical="center" wrapText="1"/>
    </xf>
    <xf numFmtId="49" fontId="18" fillId="0" borderId="18" xfId="0" applyNumberFormat="1" applyFont="1" applyFill="1" applyBorder="1" applyAlignment="1">
      <alignment horizontal="center" vertical="center" wrapText="1"/>
    </xf>
    <xf numFmtId="49" fontId="17" fillId="0" borderId="70" xfId="0" applyNumberFormat="1" applyFont="1" applyFill="1" applyBorder="1" applyAlignment="1">
      <alignment horizontal="center" vertical="center" wrapText="1"/>
    </xf>
    <xf numFmtId="4" fontId="18" fillId="0" borderId="29" xfId="0" applyNumberFormat="1" applyFont="1" applyFill="1" applyBorder="1" applyAlignment="1">
      <alignment horizontal="center" vertical="center" wrapText="1"/>
    </xf>
    <xf numFmtId="49" fontId="18" fillId="0" borderId="19" xfId="0" applyNumberFormat="1" applyFont="1" applyFill="1" applyBorder="1" applyAlignment="1">
      <alignment horizontal="center" vertical="center" wrapText="1"/>
    </xf>
    <xf numFmtId="0" fontId="18" fillId="0" borderId="71" xfId="0" applyFont="1" applyFill="1" applyBorder="1" applyAlignment="1">
      <alignment vertical="top" wrapText="1"/>
    </xf>
    <xf numFmtId="49" fontId="18" fillId="0" borderId="72" xfId="0" applyNumberFormat="1" applyFont="1" applyFill="1" applyBorder="1" applyAlignment="1">
      <alignment horizontal="center" vertical="center" wrapText="1"/>
    </xf>
    <xf numFmtId="49" fontId="18" fillId="0" borderId="73" xfId="0" applyNumberFormat="1" applyFont="1" applyFill="1" applyBorder="1" applyAlignment="1">
      <alignment horizontal="center" vertical="center" wrapText="1"/>
    </xf>
    <xf numFmtId="4" fontId="18" fillId="0" borderId="74" xfId="0" applyNumberFormat="1" applyFont="1" applyFill="1" applyBorder="1" applyAlignment="1">
      <alignment horizontal="center" vertical="center"/>
    </xf>
    <xf numFmtId="0" fontId="18" fillId="0" borderId="75" xfId="0" applyFont="1" applyFill="1" applyBorder="1" applyAlignment="1">
      <alignment vertical="top" wrapText="1"/>
    </xf>
    <xf numFmtId="49" fontId="18" fillId="0" borderId="76" xfId="0" applyNumberFormat="1" applyFont="1" applyFill="1" applyBorder="1" applyAlignment="1">
      <alignment horizontal="center" vertical="center" wrapText="1"/>
    </xf>
    <xf numFmtId="49" fontId="18" fillId="0" borderId="77" xfId="0" applyNumberFormat="1" applyFont="1" applyFill="1" applyBorder="1" applyAlignment="1">
      <alignment horizontal="center" vertical="center" wrapText="1"/>
    </xf>
    <xf numFmtId="49" fontId="17" fillId="0" borderId="77" xfId="0" applyNumberFormat="1" applyFont="1" applyFill="1" applyBorder="1" applyAlignment="1">
      <alignment horizontal="center" vertical="center" wrapText="1"/>
    </xf>
    <xf numFmtId="4" fontId="18" fillId="0" borderId="78" xfId="0" applyNumberFormat="1" applyFont="1" applyFill="1" applyBorder="1" applyAlignment="1">
      <alignment horizontal="center" vertical="center" wrapText="1"/>
    </xf>
    <xf numFmtId="0" fontId="21" fillId="0" borderId="71" xfId="0" applyFont="1" applyFill="1" applyBorder="1" applyAlignment="1">
      <alignment wrapText="1"/>
    </xf>
    <xf numFmtId="0" fontId="20" fillId="0" borderId="75" xfId="0" applyFont="1" applyBorder="1" applyAlignment="1">
      <alignment vertical="top" wrapText="1"/>
    </xf>
    <xf numFmtId="49" fontId="20" fillId="0" borderId="76" xfId="0" applyNumberFormat="1" applyFont="1" applyBorder="1" applyAlignment="1">
      <alignment horizontal="center" vertical="center" wrapText="1"/>
    </xf>
    <xf numFmtId="49" fontId="17" fillId="0" borderId="77" xfId="0" applyNumberFormat="1" applyFont="1" applyBorder="1" applyAlignment="1">
      <alignment horizontal="center" vertical="center" wrapText="1"/>
    </xf>
    <xf numFmtId="4" fontId="17" fillId="0" borderId="78" xfId="0" applyNumberFormat="1" applyFont="1" applyBorder="1" applyAlignment="1">
      <alignment horizontal="center" vertical="center" wrapText="1"/>
    </xf>
    <xf numFmtId="0" fontId="20" fillId="0" borderId="28" xfId="0" applyFont="1" applyFill="1" applyBorder="1" applyAlignment="1">
      <alignment vertical="top" wrapText="1"/>
    </xf>
    <xf numFmtId="49" fontId="20" fillId="0" borderId="18" xfId="0" applyNumberFormat="1" applyFont="1" applyFill="1" applyBorder="1" applyAlignment="1">
      <alignment horizontal="center" vertical="center" wrapText="1"/>
    </xf>
    <xf numFmtId="49" fontId="20" fillId="0" borderId="70" xfId="0" applyNumberFormat="1" applyFont="1" applyFill="1" applyBorder="1" applyAlignment="1">
      <alignment horizontal="center" vertical="center" wrapText="1"/>
    </xf>
    <xf numFmtId="4" fontId="17" fillId="0" borderId="29" xfId="0" applyNumberFormat="1" applyFont="1" applyFill="1" applyBorder="1" applyAlignment="1">
      <alignment horizontal="center" vertical="center"/>
    </xf>
    <xf numFmtId="0" fontId="21" fillId="0" borderId="71" xfId="0" applyFont="1" applyFill="1" applyBorder="1" applyAlignment="1">
      <alignment vertical="top" wrapText="1"/>
    </xf>
    <xf numFmtId="49" fontId="18" fillId="0" borderId="22" xfId="0" applyNumberFormat="1" applyFont="1" applyFill="1" applyBorder="1" applyAlignment="1">
      <alignment horizontal="center" vertical="center" wrapText="1"/>
    </xf>
    <xf numFmtId="0" fontId="18" fillId="0" borderId="69" xfId="0" applyFont="1" applyFill="1" applyBorder="1" applyAlignment="1">
      <alignment wrapText="1"/>
    </xf>
    <xf numFmtId="49" fontId="18" fillId="0" borderId="79" xfId="0" applyNumberFormat="1" applyFont="1" applyBorder="1" applyAlignment="1">
      <alignment wrapText="1"/>
    </xf>
    <xf numFmtId="4" fontId="18" fillId="0" borderId="80" xfId="0" applyNumberFormat="1" applyFont="1" applyFill="1" applyBorder="1" applyAlignment="1">
      <alignment horizontal="center" vertical="center"/>
    </xf>
    <xf numFmtId="0" fontId="20" fillId="0" borderId="30" xfId="0" applyFont="1" applyFill="1" applyBorder="1"/>
    <xf numFmtId="0" fontId="21" fillId="0" borderId="30" xfId="0" applyFont="1" applyBorder="1" applyAlignment="1">
      <alignment vertical="top" wrapText="1"/>
    </xf>
    <xf numFmtId="0" fontId="21" fillId="0" borderId="30" xfId="0" applyFont="1" applyBorder="1" applyAlignment="1">
      <alignment wrapText="1"/>
    </xf>
    <xf numFmtId="0" fontId="20" fillId="0" borderId="30" xfId="0" applyFont="1" applyBorder="1" applyAlignment="1">
      <alignment vertical="top" wrapText="1"/>
    </xf>
    <xf numFmtId="49" fontId="20" fillId="0" borderId="20" xfId="0" applyNumberFormat="1" applyFont="1" applyBorder="1" applyAlignment="1">
      <alignment horizontal="center" vertical="center" wrapText="1"/>
    </xf>
    <xf numFmtId="49" fontId="17" fillId="0" borderId="20" xfId="0" applyNumberFormat="1" applyFont="1" applyBorder="1" applyAlignment="1">
      <alignment horizontal="center" vertical="center" wrapText="1"/>
    </xf>
    <xf numFmtId="0" fontId="20" fillId="0" borderId="30" xfId="0" applyFont="1" applyBorder="1" applyAlignment="1">
      <alignment wrapText="1"/>
    </xf>
    <xf numFmtId="0" fontId="18" fillId="0" borderId="69" xfId="0" applyFont="1" applyBorder="1" applyAlignment="1">
      <alignment horizontal="justify" vertical="center"/>
    </xf>
    <xf numFmtId="4" fontId="18" fillId="0" borderId="29" xfId="0" applyNumberFormat="1" applyFont="1" applyFill="1" applyBorder="1" applyAlignment="1">
      <alignment horizontal="center" vertical="center"/>
    </xf>
    <xf numFmtId="4" fontId="17" fillId="0" borderId="29" xfId="0" applyNumberFormat="1" applyFont="1" applyFill="1" applyBorder="1" applyAlignment="1">
      <alignment horizontal="center" vertical="center" wrapText="1"/>
    </xf>
    <xf numFmtId="4" fontId="21" fillId="0" borderId="31" xfId="0" applyNumberFormat="1" applyFont="1" applyFill="1" applyBorder="1" applyAlignment="1">
      <alignment horizontal="center" vertical="center"/>
    </xf>
    <xf numFmtId="0" fontId="20" fillId="4" borderId="30" xfId="0" applyFont="1" applyFill="1" applyBorder="1" applyAlignment="1">
      <alignment vertical="top" wrapText="1"/>
    </xf>
    <xf numFmtId="4" fontId="17" fillId="0" borderId="31" xfId="0" applyNumberFormat="1" applyFont="1" applyBorder="1" applyAlignment="1">
      <alignment horizontal="center" vertical="center" wrapText="1"/>
    </xf>
    <xf numFmtId="0" fontId="20" fillId="4" borderId="28" xfId="0" applyFont="1" applyFill="1" applyBorder="1" applyAlignment="1">
      <alignment vertical="top" wrapText="1"/>
    </xf>
    <xf numFmtId="49" fontId="20" fillId="4" borderId="81" xfId="0" applyNumberFormat="1" applyFont="1" applyFill="1" applyBorder="1" applyAlignment="1">
      <alignment horizontal="center" vertical="center" wrapText="1"/>
    </xf>
    <xf numFmtId="49" fontId="20" fillId="4" borderId="82" xfId="0" applyNumberFormat="1" applyFont="1" applyFill="1" applyBorder="1" applyAlignment="1">
      <alignment horizontal="center" vertical="center" wrapText="1"/>
    </xf>
    <xf numFmtId="49" fontId="17" fillId="4" borderId="20" xfId="0" applyNumberFormat="1" applyFont="1" applyFill="1" applyBorder="1" applyAlignment="1">
      <alignment horizontal="center" vertical="center" wrapText="1"/>
    </xf>
    <xf numFmtId="49" fontId="17" fillId="4" borderId="82" xfId="0" applyNumberFormat="1" applyFont="1" applyFill="1" applyBorder="1" applyAlignment="1">
      <alignment horizontal="center" vertical="center" wrapText="1"/>
    </xf>
    <xf numFmtId="4" fontId="17" fillId="4" borderId="32" xfId="0" applyNumberFormat="1" applyFont="1" applyFill="1" applyBorder="1" applyAlignment="1">
      <alignment horizontal="center" vertical="center"/>
    </xf>
    <xf numFmtId="49" fontId="18" fillId="4" borderId="20" xfId="0" applyNumberFormat="1" applyFont="1" applyFill="1" applyBorder="1" applyAlignment="1">
      <alignment horizontal="center" vertical="center" wrapText="1"/>
    </xf>
    <xf numFmtId="4" fontId="18" fillId="0" borderId="31" xfId="0" applyNumberFormat="1" applyFont="1" applyBorder="1" applyAlignment="1">
      <alignment horizontal="center" vertical="center" wrapText="1"/>
    </xf>
    <xf numFmtId="0" fontId="18" fillId="0" borderId="30" xfId="0" applyFont="1" applyFill="1" applyBorder="1" applyAlignment="1">
      <alignment wrapText="1"/>
    </xf>
    <xf numFmtId="4" fontId="18" fillId="4" borderId="31" xfId="0" applyNumberFormat="1" applyFont="1" applyFill="1" applyBorder="1" applyAlignment="1">
      <alignment horizontal="center" vertical="center"/>
    </xf>
    <xf numFmtId="49" fontId="20" fillId="4" borderId="20" xfId="0" applyNumberFormat="1" applyFont="1" applyFill="1" applyBorder="1" applyAlignment="1">
      <alignment horizontal="center" vertical="center" wrapText="1"/>
    </xf>
    <xf numFmtId="4" fontId="17" fillId="0" borderId="31" xfId="0" applyNumberFormat="1" applyFont="1" applyBorder="1" applyAlignment="1">
      <alignment horizontal="center" vertical="center"/>
    </xf>
    <xf numFmtId="0" fontId="21" fillId="4" borderId="30" xfId="0" applyFont="1" applyFill="1" applyBorder="1" applyAlignment="1">
      <alignment vertical="top" wrapText="1"/>
    </xf>
    <xf numFmtId="49" fontId="18" fillId="0" borderId="83" xfId="0" applyNumberFormat="1" applyFont="1" applyFill="1" applyBorder="1" applyAlignment="1">
      <alignment horizontal="center" vertical="center" wrapText="1"/>
    </xf>
    <xf numFmtId="49" fontId="21" fillId="0" borderId="20" xfId="0" applyNumberFormat="1" applyFont="1" applyBorder="1" applyAlignment="1">
      <alignment horizontal="center"/>
    </xf>
    <xf numFmtId="0" fontId="21" fillId="0" borderId="84" xfId="0" applyFont="1" applyBorder="1"/>
    <xf numFmtId="49" fontId="21" fillId="0" borderId="73" xfId="0" applyNumberFormat="1" applyFont="1" applyBorder="1" applyAlignment="1">
      <alignment horizontal="center"/>
    </xf>
    <xf numFmtId="49" fontId="21" fillId="0" borderId="73" xfId="0" applyNumberFormat="1" applyFont="1" applyFill="1" applyBorder="1" applyAlignment="1">
      <alignment horizontal="center" vertical="center" wrapText="1"/>
    </xf>
    <xf numFmtId="4" fontId="21" fillId="0" borderId="74" xfId="0" applyNumberFormat="1" applyFont="1" applyFill="1" applyBorder="1" applyAlignment="1">
      <alignment horizontal="center" vertical="center"/>
    </xf>
    <xf numFmtId="49" fontId="20" fillId="0" borderId="77" xfId="0" applyNumberFormat="1" applyFont="1" applyFill="1" applyBorder="1" applyAlignment="1">
      <alignment horizontal="center" vertical="center" wrapText="1"/>
    </xf>
    <xf numFmtId="4" fontId="17" fillId="0" borderId="78" xfId="0" applyNumberFormat="1" applyFont="1" applyFill="1" applyBorder="1" applyAlignment="1">
      <alignment horizontal="center" vertical="center"/>
    </xf>
    <xf numFmtId="0" fontId="18" fillId="0" borderId="85" xfId="0" applyFont="1" applyBorder="1" applyAlignment="1">
      <alignment vertical="center" wrapText="1"/>
    </xf>
    <xf numFmtId="0" fontId="21" fillId="0" borderId="75" xfId="0" applyFont="1" applyBorder="1" applyAlignment="1">
      <alignment wrapText="1"/>
    </xf>
    <xf numFmtId="49" fontId="21" fillId="0" borderId="77" xfId="0" applyNumberFormat="1" applyFont="1" applyFill="1" applyBorder="1" applyAlignment="1">
      <alignment horizontal="center" vertical="center" wrapText="1"/>
    </xf>
    <xf numFmtId="4" fontId="18" fillId="0" borderId="78" xfId="0" applyNumberFormat="1" applyFont="1" applyFill="1" applyBorder="1" applyAlignment="1">
      <alignment horizontal="center" vertical="center"/>
    </xf>
    <xf numFmtId="0" fontId="21" fillId="0" borderId="69" xfId="0" applyFont="1" applyFill="1" applyBorder="1" applyAlignment="1">
      <alignment wrapText="1"/>
    </xf>
    <xf numFmtId="49" fontId="20" fillId="0" borderId="19" xfId="0" applyNumberFormat="1" applyFont="1" applyBorder="1" applyAlignment="1">
      <alignment horizontal="center" vertical="center" wrapText="1"/>
    </xf>
    <xf numFmtId="49" fontId="21" fillId="0" borderId="86" xfId="0" applyNumberFormat="1" applyFont="1" applyBorder="1" applyAlignment="1">
      <alignment horizontal="center" vertical="center" wrapText="1"/>
    </xf>
    <xf numFmtId="4" fontId="18" fillId="0" borderId="31" xfId="0" applyNumberFormat="1" applyFont="1" applyBorder="1" applyAlignment="1">
      <alignment horizontal="center" vertical="center"/>
    </xf>
    <xf numFmtId="49" fontId="18" fillId="0" borderId="19" xfId="0" applyNumberFormat="1" applyFont="1" applyBorder="1" applyAlignment="1">
      <alignment horizontal="center" vertical="center" wrapText="1"/>
    </xf>
    <xf numFmtId="49" fontId="21" fillId="0" borderId="70" xfId="0" applyNumberFormat="1" applyFont="1" applyBorder="1" applyAlignment="1">
      <alignment horizontal="center" vertical="center" wrapText="1"/>
    </xf>
    <xf numFmtId="0" fontId="21" fillId="0" borderId="25" xfId="0" applyFont="1" applyBorder="1" applyAlignment="1">
      <alignment vertical="center" wrapText="1"/>
    </xf>
    <xf numFmtId="0" fontId="20" fillId="0" borderId="28" xfId="0" applyFont="1" applyBorder="1" applyAlignment="1">
      <alignment vertical="top" wrapText="1"/>
    </xf>
    <xf numFmtId="49" fontId="20" fillId="0" borderId="18" xfId="0" applyNumberFormat="1" applyFont="1" applyBorder="1" applyAlignment="1">
      <alignment horizontal="center" vertical="center" wrapText="1"/>
    </xf>
    <xf numFmtId="49" fontId="20" fillId="0" borderId="70" xfId="0" applyNumberFormat="1" applyFont="1" applyBorder="1" applyAlignment="1">
      <alignment horizontal="center" vertical="center" wrapText="1"/>
    </xf>
    <xf numFmtId="49" fontId="17" fillId="0" borderId="70" xfId="0" applyNumberFormat="1" applyFont="1" applyBorder="1" applyAlignment="1">
      <alignment horizontal="center" vertical="center" wrapText="1"/>
    </xf>
    <xf numFmtId="4" fontId="17" fillId="0" borderId="29" xfId="0" applyNumberFormat="1" applyFont="1" applyBorder="1" applyAlignment="1">
      <alignment horizontal="center" vertical="center"/>
    </xf>
    <xf numFmtId="0" fontId="18" fillId="4" borderId="30" xfId="0" applyFont="1" applyFill="1" applyBorder="1" applyAlignment="1">
      <alignment vertical="top" wrapText="1"/>
    </xf>
    <xf numFmtId="49" fontId="18" fillId="0" borderId="86" xfId="0" applyNumberFormat="1" applyFont="1" applyBorder="1" applyAlignment="1">
      <alignment horizontal="center" vertical="center" wrapText="1"/>
    </xf>
    <xf numFmtId="0" fontId="18" fillId="0" borderId="30" xfId="0" applyFont="1" applyBorder="1" applyAlignment="1">
      <alignment wrapText="1"/>
    </xf>
    <xf numFmtId="49" fontId="23" fillId="0" borderId="20" xfId="0" applyNumberFormat="1" applyFont="1" applyFill="1" applyBorder="1" applyAlignment="1">
      <alignment horizontal="center" vertical="center" wrapText="1"/>
    </xf>
    <xf numFmtId="0" fontId="21" fillId="0" borderId="87" xfId="0" applyFont="1" applyBorder="1" applyAlignment="1">
      <alignment wrapText="1"/>
    </xf>
    <xf numFmtId="49" fontId="21" fillId="0" borderId="22" xfId="0" applyNumberFormat="1" applyFont="1" applyBorder="1" applyAlignment="1">
      <alignment horizontal="center" vertical="center" wrapText="1"/>
    </xf>
    <xf numFmtId="49" fontId="18" fillId="0" borderId="22" xfId="0" applyNumberFormat="1" applyFont="1" applyBorder="1" applyAlignment="1">
      <alignment horizontal="center" vertical="center" wrapText="1"/>
    </xf>
    <xf numFmtId="4" fontId="18" fillId="0" borderId="80" xfId="0" applyNumberFormat="1" applyFont="1" applyBorder="1" applyAlignment="1">
      <alignment horizontal="center" vertical="center"/>
    </xf>
    <xf numFmtId="4" fontId="17" fillId="0" borderId="27" xfId="0" applyNumberFormat="1" applyFont="1" applyBorder="1" applyAlignment="1">
      <alignment horizontal="center" vertical="center"/>
    </xf>
    <xf numFmtId="4" fontId="18" fillId="0" borderId="27" xfId="0" applyNumberFormat="1" applyFont="1" applyBorder="1" applyAlignment="1">
      <alignment horizontal="center" vertical="center"/>
    </xf>
    <xf numFmtId="0" fontId="20" fillId="0" borderId="75" xfId="0" applyFont="1" applyBorder="1" applyAlignment="1">
      <alignment wrapText="1"/>
    </xf>
    <xf numFmtId="49" fontId="20" fillId="0" borderId="77" xfId="0" applyNumberFormat="1" applyFont="1" applyBorder="1" applyAlignment="1">
      <alignment horizontal="center" vertical="center" wrapText="1"/>
    </xf>
    <xf numFmtId="4" fontId="17" fillId="0" borderId="78" xfId="0" applyNumberFormat="1" applyFont="1" applyBorder="1" applyAlignment="1">
      <alignment horizontal="center" vertical="center"/>
    </xf>
    <xf numFmtId="49" fontId="20" fillId="0" borderId="86" xfId="0" applyNumberFormat="1" applyFont="1" applyBorder="1" applyAlignment="1">
      <alignment horizontal="center" vertical="center" wrapText="1"/>
    </xf>
    <xf numFmtId="49" fontId="21" fillId="0" borderId="72" xfId="0" applyNumberFormat="1" applyFont="1" applyBorder="1" applyAlignment="1">
      <alignment horizontal="center" vertical="center" wrapText="1"/>
    </xf>
    <xf numFmtId="49" fontId="21" fillId="0" borderId="73" xfId="0" applyNumberFormat="1" applyFont="1" applyBorder="1" applyAlignment="1">
      <alignment horizontal="center" vertical="center" wrapText="1"/>
    </xf>
    <xf numFmtId="49" fontId="18" fillId="0" borderId="73" xfId="0" applyNumberFormat="1" applyFont="1" applyBorder="1" applyAlignment="1">
      <alignment horizontal="center" vertical="center" wrapText="1"/>
    </xf>
    <xf numFmtId="4" fontId="18" fillId="0" borderId="74" xfId="0" applyNumberFormat="1" applyFont="1" applyBorder="1" applyAlignment="1">
      <alignment horizontal="center" vertical="center"/>
    </xf>
    <xf numFmtId="0" fontId="18" fillId="0" borderId="75" xfId="0" applyFont="1" applyBorder="1" applyAlignment="1">
      <alignment wrapText="1"/>
    </xf>
    <xf numFmtId="49" fontId="21" fillId="0" borderId="76" xfId="0" applyNumberFormat="1" applyFont="1" applyBorder="1" applyAlignment="1">
      <alignment horizontal="center" vertical="center" wrapText="1"/>
    </xf>
    <xf numFmtId="49" fontId="21" fillId="0" borderId="77" xfId="0" applyNumberFormat="1" applyFont="1" applyBorder="1" applyAlignment="1">
      <alignment horizontal="center" vertical="center" wrapText="1"/>
    </xf>
    <xf numFmtId="49" fontId="18" fillId="0" borderId="77" xfId="0" applyNumberFormat="1" applyFont="1" applyBorder="1" applyAlignment="1">
      <alignment horizontal="center" vertical="center" wrapText="1"/>
    </xf>
    <xf numFmtId="4" fontId="18" fillId="0" borderId="78" xfId="0" applyNumberFormat="1" applyFont="1" applyBorder="1" applyAlignment="1">
      <alignment horizontal="center" vertical="center"/>
    </xf>
    <xf numFmtId="0" fontId="20" fillId="0" borderId="30" xfId="0" applyFont="1" applyBorder="1"/>
    <xf numFmtId="0" fontId="21" fillId="0" borderId="28" xfId="0" applyFont="1" applyBorder="1" applyAlignment="1">
      <alignment vertical="top" wrapText="1"/>
    </xf>
    <xf numFmtId="0" fontId="18" fillId="0" borderId="28" xfId="0" applyFont="1" applyBorder="1" applyAlignment="1">
      <alignment wrapText="1"/>
    </xf>
    <xf numFmtId="0" fontId="21" fillId="0" borderId="30" xfId="0" applyFont="1" applyBorder="1"/>
    <xf numFmtId="49" fontId="22" fillId="0" borderId="20" xfId="0" applyNumberFormat="1" applyFont="1" applyBorder="1" applyAlignment="1">
      <alignment horizontal="center" vertical="center" wrapText="1"/>
    </xf>
    <xf numFmtId="0" fontId="18" fillId="5" borderId="88" xfId="0" applyFont="1" applyFill="1" applyBorder="1" applyAlignment="1">
      <alignment wrapText="1"/>
    </xf>
    <xf numFmtId="0" fontId="17" fillId="0" borderId="87" xfId="0" applyFont="1" applyBorder="1" applyAlignment="1">
      <alignment vertical="top" wrapText="1"/>
    </xf>
    <xf numFmtId="49" fontId="17" fillId="0" borderId="19" xfId="0" applyNumberFormat="1" applyFont="1" applyBorder="1" applyAlignment="1">
      <alignment horizontal="center" vertical="center" wrapText="1"/>
    </xf>
    <xf numFmtId="0" fontId="18" fillId="4" borderId="28" xfId="0" applyFont="1" applyFill="1" applyBorder="1" applyAlignment="1">
      <alignment vertical="top" wrapText="1"/>
    </xf>
    <xf numFmtId="49" fontId="18" fillId="0" borderId="86" xfId="0" applyNumberFormat="1" applyFont="1" applyBorder="1" applyAlignment="1">
      <alignment horizontal="center"/>
    </xf>
    <xf numFmtId="49" fontId="18" fillId="0" borderId="71" xfId="0" applyNumberFormat="1" applyFont="1" applyBorder="1" applyAlignment="1">
      <alignment wrapText="1"/>
    </xf>
    <xf numFmtId="49" fontId="18" fillId="0" borderId="72" xfId="0" applyNumberFormat="1" applyFont="1" applyBorder="1" applyAlignment="1">
      <alignment horizontal="center" vertical="center" wrapText="1"/>
    </xf>
    <xf numFmtId="49" fontId="18" fillId="0" borderId="76" xfId="0" applyNumberFormat="1" applyFont="1" applyBorder="1" applyAlignment="1">
      <alignment horizontal="center" vertical="center" wrapText="1"/>
    </xf>
    <xf numFmtId="0" fontId="21" fillId="0" borderId="87" xfId="0" applyFont="1" applyBorder="1"/>
    <xf numFmtId="0" fontId="20" fillId="7" borderId="89" xfId="0" applyFont="1" applyFill="1" applyBorder="1" applyAlignment="1">
      <alignment vertical="top" wrapText="1"/>
    </xf>
    <xf numFmtId="49" fontId="20" fillId="7" borderId="90" xfId="0" applyNumberFormat="1" applyFont="1" applyFill="1" applyBorder="1" applyAlignment="1">
      <alignment horizontal="center" vertical="center" wrapText="1"/>
    </xf>
    <xf numFmtId="49" fontId="17" fillId="7" borderId="90" xfId="0" applyNumberFormat="1" applyFont="1" applyFill="1" applyBorder="1" applyAlignment="1">
      <alignment horizontal="center" vertical="center" wrapText="1"/>
    </xf>
    <xf numFmtId="4" fontId="17" fillId="7" borderId="91" xfId="0" applyNumberFormat="1" applyFont="1" applyFill="1" applyBorder="1" applyAlignment="1">
      <alignment horizontal="center" vertical="center" wrapText="1"/>
    </xf>
    <xf numFmtId="4" fontId="17" fillId="0" borderId="92" xfId="0" applyNumberFormat="1" applyFont="1" applyBorder="1" applyAlignment="1">
      <alignment horizontal="center" vertical="center" wrapText="1"/>
    </xf>
    <xf numFmtId="4" fontId="17" fillId="0" borderId="93" xfId="0" applyNumberFormat="1" applyFont="1" applyBorder="1" applyAlignment="1">
      <alignment horizontal="center" vertical="center" wrapText="1"/>
    </xf>
    <xf numFmtId="4" fontId="18" fillId="0" borderId="93" xfId="0" applyNumberFormat="1" applyFont="1" applyBorder="1" applyAlignment="1">
      <alignment horizontal="center" vertical="center" wrapText="1"/>
    </xf>
    <xf numFmtId="4" fontId="18" fillId="0" borderId="93" xfId="0" applyNumberFormat="1" applyFont="1" applyBorder="1" applyAlignment="1">
      <alignment horizontal="center" vertical="center"/>
    </xf>
    <xf numFmtId="4" fontId="17" fillId="7" borderId="94" xfId="0" applyNumberFormat="1" applyFont="1" applyFill="1" applyBorder="1" applyAlignment="1">
      <alignment horizontal="center" vertical="center" wrapText="1"/>
    </xf>
    <xf numFmtId="49" fontId="18" fillId="0" borderId="0" xfId="0" applyNumberFormat="1" applyFont="1" applyAlignment="1">
      <alignment horizontal="left" vertical="center"/>
    </xf>
    <xf numFmtId="49" fontId="18" fillId="0" borderId="0" xfId="0" applyNumberFormat="1" applyFont="1" applyAlignment="1">
      <alignment vertical="center"/>
    </xf>
    <xf numFmtId="49" fontId="3" fillId="0" borderId="0" xfId="5" applyNumberFormat="1" applyFont="1" applyAlignment="1">
      <alignment horizontal="right"/>
    </xf>
    <xf numFmtId="0" fontId="4" fillId="0" borderId="0" xfId="0" applyFont="1" applyBorder="1" applyAlignment="1">
      <alignment horizontal="center" wrapText="1"/>
    </xf>
    <xf numFmtId="0" fontId="8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49" fontId="3" fillId="0" borderId="0" xfId="0" applyNumberFormat="1" applyFont="1" applyAlignment="1">
      <alignment horizontal="right" vertical="center"/>
    </xf>
    <xf numFmtId="49" fontId="18" fillId="0" borderId="0" xfId="0" applyNumberFormat="1" applyFont="1" applyAlignment="1">
      <alignment horizontal="right" vertical="center"/>
    </xf>
    <xf numFmtId="0" fontId="34" fillId="0" borderId="0" xfId="0" applyFont="1" applyAlignment="1">
      <alignment horizontal="right" vertical="center"/>
    </xf>
    <xf numFmtId="0" fontId="34" fillId="0" borderId="0" xfId="0" applyFont="1" applyAlignment="1">
      <alignment horizontal="right"/>
    </xf>
    <xf numFmtId="0" fontId="4" fillId="0" borderId="0" xfId="0" applyFont="1" applyBorder="1" applyAlignment="1">
      <alignment horizontal="center"/>
    </xf>
    <xf numFmtId="0" fontId="17" fillId="0" borderId="0" xfId="0" applyFont="1" applyAlignment="1">
      <alignment horizontal="center"/>
    </xf>
    <xf numFmtId="49" fontId="17" fillId="0" borderId="0" xfId="0" applyNumberFormat="1" applyFont="1" applyAlignment="1">
      <alignment horizontal="center" wrapText="1"/>
    </xf>
    <xf numFmtId="0" fontId="9" fillId="0" borderId="0" xfId="0" applyFont="1" applyAlignment="1">
      <alignment horizontal="center"/>
    </xf>
    <xf numFmtId="0" fontId="17" fillId="5" borderId="0" xfId="0" applyFont="1" applyFill="1" applyAlignment="1">
      <alignment horizontal="center"/>
    </xf>
    <xf numFmtId="0" fontId="3" fillId="0" borderId="20" xfId="0" applyFont="1" applyBorder="1" applyAlignment="1">
      <alignment horizontal="center" wrapText="1"/>
    </xf>
    <xf numFmtId="49" fontId="16" fillId="0" borderId="0" xfId="0" applyNumberFormat="1" applyFont="1" applyBorder="1" applyAlignment="1">
      <alignment vertical="center"/>
    </xf>
    <xf numFmtId="0" fontId="24" fillId="0" borderId="0" xfId="0" applyFont="1" applyBorder="1" applyAlignment="1">
      <alignment horizontal="center"/>
    </xf>
  </cellXfs>
  <cellStyles count="11">
    <cellStyle name="Обычный" xfId="0" builtinId="0"/>
    <cellStyle name="Обычный 2" xfId="1"/>
    <cellStyle name="Обычный 2 2" xfId="2"/>
    <cellStyle name="Обычный 3" xfId="3"/>
    <cellStyle name="Обычный 4" xfId="4"/>
    <cellStyle name="Обычный 5" xfId="5"/>
    <cellStyle name="Обычный 5 2" xfId="6"/>
    <cellStyle name="Обычный 6" xfId="7"/>
    <cellStyle name="Обычный 7" xfId="8"/>
    <cellStyle name="Обычный 8" xfId="9"/>
    <cellStyle name="Обычный 9" xfId="1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ser-pc\&#1042;&#1072;&#1081;&#1084;&#1077;&#1088;&#1085;&#1072;-&#1087;&#1082;\&#1074;&#1072;&#1081;&#1084;&#1077;&#1088;%20&#1085;.&#1072;\Desktop\&#1041;&#1102;&#1076;&#1078;&#1077;&#1090;&#1099;%202005-2009\&#1041;&#1102;&#1076;&#1078;&#1077;&#1090;%202008%20&#1075;&#1086;&#1076;\&#1048;&#1079;&#1084;&#1077;&#1085;&#1077;&#1085;&#1080;&#1077;%20&#1082;%20&#1073;&#1102;&#1076;&#1078;&#1077;&#1090;&#1091;%20&#1086;&#1090;%2015.12.2008&#1075;\&#1060;&#1091;&#1085;&#1082;&#1094;.,&#1074;&#1077;&#1076;.,%202008&#1075;.%20&#1074;%20&#1088;&#1091;&#1073;&#1083;&#1103;&#1093;%20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/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7"/>
  <sheetViews>
    <sheetView view="pageBreakPreview" zoomScaleNormal="80" workbookViewId="0">
      <selection activeCell="N9" sqref="N9"/>
    </sheetView>
  </sheetViews>
  <sheetFormatPr defaultRowHeight="12.75"/>
  <cols>
    <col min="1" max="1" width="35.28515625" customWidth="1"/>
    <col min="2" max="2" width="58.42578125" customWidth="1"/>
    <col min="3" max="3" width="22.42578125" customWidth="1"/>
    <col min="4" max="4" width="23.28515625" style="1" customWidth="1"/>
    <col min="5" max="5" width="0" hidden="1" customWidth="1"/>
    <col min="6" max="6" width="5.28515625" customWidth="1"/>
    <col min="7" max="7" width="0" hidden="1" customWidth="1"/>
    <col min="8" max="9" width="9.140625" hidden="1" customWidth="1"/>
  </cols>
  <sheetData>
    <row r="1" spans="1:9" ht="17.25" customHeight="1">
      <c r="B1" s="464" t="s">
        <v>697</v>
      </c>
      <c r="C1" s="464"/>
      <c r="D1" s="464"/>
      <c r="E1" s="245"/>
      <c r="F1" s="245"/>
      <c r="G1" s="246"/>
    </row>
    <row r="2" spans="1:9" ht="18" customHeight="1">
      <c r="B2" s="464" t="s">
        <v>698</v>
      </c>
      <c r="C2" s="464"/>
      <c r="D2" s="464"/>
      <c r="E2" s="245"/>
      <c r="F2" s="245"/>
      <c r="G2" s="247"/>
    </row>
    <row r="3" spans="1:9" ht="18" customHeight="1">
      <c r="B3" s="464" t="s">
        <v>699</v>
      </c>
      <c r="C3" s="464"/>
      <c r="D3" s="464"/>
      <c r="E3" s="245"/>
      <c r="F3" s="245"/>
      <c r="G3" s="247"/>
    </row>
    <row r="4" spans="1:9" ht="18.75" customHeight="1">
      <c r="A4" s="3"/>
      <c r="B4" s="464" t="s">
        <v>700</v>
      </c>
      <c r="C4" s="464"/>
      <c r="D4" s="464"/>
      <c r="E4" s="245"/>
      <c r="F4" s="245"/>
      <c r="G4" s="247"/>
    </row>
    <row r="5" spans="1:9" ht="18.75" customHeight="1">
      <c r="A5" s="3"/>
      <c r="B5" s="464" t="s">
        <v>716</v>
      </c>
      <c r="C5" s="464"/>
      <c r="D5" s="464"/>
      <c r="E5" s="245"/>
      <c r="F5" s="245"/>
      <c r="G5" s="247"/>
    </row>
    <row r="6" spans="1:9" ht="18.75" customHeight="1">
      <c r="A6" s="3"/>
      <c r="B6" s="229"/>
      <c r="C6" s="229"/>
      <c r="D6" s="229"/>
      <c r="E6" s="245"/>
      <c r="F6" s="245"/>
      <c r="G6" s="247"/>
    </row>
    <row r="7" spans="1:9" ht="18.75" customHeight="1">
      <c r="A7" s="3"/>
      <c r="B7" s="229"/>
      <c r="C7" s="229"/>
      <c r="D7" s="229"/>
      <c r="E7" s="245"/>
      <c r="F7" s="245"/>
      <c r="G7" s="247"/>
    </row>
    <row r="8" spans="1:9" ht="18.75" customHeight="1">
      <c r="A8" s="3"/>
      <c r="B8" s="229"/>
      <c r="C8" s="229"/>
      <c r="D8" s="229"/>
      <c r="E8" s="245"/>
      <c r="F8" s="245"/>
      <c r="G8" s="247"/>
    </row>
    <row r="9" spans="1:9" ht="18.75" customHeight="1">
      <c r="A9" s="462" t="s">
        <v>678</v>
      </c>
      <c r="B9" s="462"/>
      <c r="C9" s="462"/>
      <c r="D9" s="462"/>
      <c r="E9" s="462"/>
      <c r="F9" s="463"/>
      <c r="G9" s="463"/>
      <c r="H9" s="463"/>
      <c r="I9" s="463"/>
    </row>
    <row r="10" spans="1:9" ht="17.25" customHeight="1">
      <c r="B10" s="460"/>
      <c r="C10" s="460"/>
      <c r="D10" s="460"/>
      <c r="E10" s="460"/>
      <c r="F10" s="460"/>
      <c r="G10" s="460"/>
    </row>
    <row r="11" spans="1:9" ht="15" customHeight="1">
      <c r="A11" s="461" t="s">
        <v>695</v>
      </c>
      <c r="B11" s="461"/>
      <c r="C11" s="461"/>
      <c r="D11" s="461"/>
    </row>
    <row r="12" spans="1:9" ht="23.25" customHeight="1">
      <c r="A12" s="461"/>
      <c r="B12" s="461"/>
      <c r="C12" s="461"/>
      <c r="D12" s="461"/>
    </row>
    <row r="13" spans="1:9" ht="19.5" thickBot="1">
      <c r="B13" s="5"/>
      <c r="C13" s="5"/>
      <c r="D13" s="6" t="s">
        <v>107</v>
      </c>
    </row>
    <row r="14" spans="1:9" ht="36.75" customHeight="1" thickBot="1">
      <c r="A14" s="7" t="s">
        <v>108</v>
      </c>
      <c r="B14" s="8" t="s">
        <v>109</v>
      </c>
      <c r="C14" s="9" t="s">
        <v>600</v>
      </c>
      <c r="D14" s="9" t="s">
        <v>689</v>
      </c>
    </row>
    <row r="15" spans="1:9" ht="56.25" hidden="1">
      <c r="A15" s="10" t="s">
        <v>110</v>
      </c>
      <c r="B15" s="11" t="s">
        <v>111</v>
      </c>
      <c r="C15" s="12">
        <f>C16</f>
        <v>0</v>
      </c>
      <c r="D15" s="12">
        <f>D16</f>
        <v>0</v>
      </c>
    </row>
    <row r="16" spans="1:9" ht="75" hidden="1">
      <c r="A16" s="10" t="s">
        <v>112</v>
      </c>
      <c r="B16" s="11" t="s">
        <v>113</v>
      </c>
      <c r="C16" s="12">
        <v>0</v>
      </c>
      <c r="D16" s="12">
        <v>0</v>
      </c>
    </row>
    <row r="17" spans="1:6" ht="56.25" hidden="1">
      <c r="A17" s="10" t="s">
        <v>114</v>
      </c>
      <c r="B17" s="11" t="s">
        <v>115</v>
      </c>
      <c r="C17" s="12">
        <f>C18</f>
        <v>0</v>
      </c>
      <c r="D17" s="12">
        <f>D18</f>
        <v>0</v>
      </c>
    </row>
    <row r="18" spans="1:6" ht="75" hidden="1">
      <c r="A18" s="10" t="s">
        <v>116</v>
      </c>
      <c r="B18" s="11" t="s">
        <v>117</v>
      </c>
      <c r="C18" s="12">
        <v>0</v>
      </c>
      <c r="D18" s="12">
        <v>0</v>
      </c>
    </row>
    <row r="19" spans="1:6" ht="56.25" hidden="1">
      <c r="A19" s="13" t="s">
        <v>118</v>
      </c>
      <c r="B19" s="14" t="s">
        <v>119</v>
      </c>
      <c r="C19" s="15">
        <f>C20-C22</f>
        <v>0</v>
      </c>
      <c r="D19" s="15">
        <f>D20-D22</f>
        <v>0</v>
      </c>
      <c r="E19" t="e">
        <f>'Доходы 2018'!#REF!-#REF!</f>
        <v>#REF!</v>
      </c>
    </row>
    <row r="20" spans="1:6" ht="56.25" hidden="1">
      <c r="A20" s="10" t="s">
        <v>110</v>
      </c>
      <c r="B20" s="11" t="s">
        <v>111</v>
      </c>
      <c r="C20" s="12">
        <f>C21</f>
        <v>0</v>
      </c>
      <c r="D20" s="12">
        <f>D21</f>
        <v>0</v>
      </c>
    </row>
    <row r="21" spans="1:6" ht="75" hidden="1">
      <c r="A21" s="10" t="s">
        <v>112</v>
      </c>
      <c r="B21" s="11" t="s">
        <v>113</v>
      </c>
      <c r="C21" s="12">
        <v>0</v>
      </c>
      <c r="D21" s="12">
        <v>0</v>
      </c>
    </row>
    <row r="22" spans="1:6" ht="56.25" hidden="1">
      <c r="A22" s="10" t="s">
        <v>114</v>
      </c>
      <c r="B22" s="11" t="s">
        <v>115</v>
      </c>
      <c r="C22" s="12">
        <f>C23</f>
        <v>0</v>
      </c>
      <c r="D22" s="12">
        <f>D23</f>
        <v>0</v>
      </c>
    </row>
    <row r="23" spans="1:6" ht="75" hidden="1">
      <c r="A23" s="10" t="s">
        <v>116</v>
      </c>
      <c r="B23" s="16" t="s">
        <v>117</v>
      </c>
      <c r="C23" s="12">
        <v>0</v>
      </c>
      <c r="D23" s="12">
        <v>0</v>
      </c>
    </row>
    <row r="24" spans="1:6" ht="28.5" hidden="1" customHeight="1">
      <c r="A24" s="17" t="s">
        <v>120</v>
      </c>
      <c r="B24" s="18" t="s">
        <v>121</v>
      </c>
      <c r="C24" s="19">
        <f>C25-C27</f>
        <v>0</v>
      </c>
      <c r="D24" s="19">
        <f>D25-D27</f>
        <v>0</v>
      </c>
    </row>
    <row r="25" spans="1:6" ht="37.5" hidden="1">
      <c r="A25" s="20" t="s">
        <v>122</v>
      </c>
      <c r="B25" s="21" t="s">
        <v>123</v>
      </c>
      <c r="C25" s="22">
        <f>C26</f>
        <v>0</v>
      </c>
      <c r="D25" s="22">
        <f>D26</f>
        <v>0</v>
      </c>
    </row>
    <row r="26" spans="1:6" ht="56.25" hidden="1">
      <c r="A26" s="20" t="s">
        <v>124</v>
      </c>
      <c r="B26" s="21" t="s">
        <v>125</v>
      </c>
      <c r="C26" s="22">
        <v>0</v>
      </c>
      <c r="D26" s="22">
        <v>0</v>
      </c>
    </row>
    <row r="27" spans="1:6" ht="56.25" hidden="1">
      <c r="A27" s="20" t="s">
        <v>126</v>
      </c>
      <c r="B27" s="21" t="s">
        <v>127</v>
      </c>
      <c r="C27" s="23">
        <f>C28</f>
        <v>0</v>
      </c>
      <c r="D27" s="23">
        <f>D28</f>
        <v>0</v>
      </c>
    </row>
    <row r="28" spans="1:6" ht="56.25" hidden="1">
      <c r="A28" s="20" t="s">
        <v>128</v>
      </c>
      <c r="B28" s="24" t="s">
        <v>129</v>
      </c>
      <c r="C28" s="25">
        <v>0</v>
      </c>
      <c r="D28" s="25">
        <v>0</v>
      </c>
    </row>
    <row r="29" spans="1:6" ht="59.25" hidden="1" customHeight="1">
      <c r="A29" s="13" t="s">
        <v>118</v>
      </c>
      <c r="B29" s="26" t="s">
        <v>130</v>
      </c>
      <c r="C29" s="27">
        <f>C30-C32</f>
        <v>0</v>
      </c>
      <c r="D29" s="27">
        <f>D30-D32</f>
        <v>0</v>
      </c>
      <c r="E29" t="e">
        <f>#REF!-#REF!</f>
        <v>#REF!</v>
      </c>
      <c r="F29" s="28"/>
    </row>
    <row r="30" spans="1:6" ht="63" hidden="1" customHeight="1">
      <c r="A30" s="10" t="s">
        <v>131</v>
      </c>
      <c r="B30" s="24" t="s">
        <v>111</v>
      </c>
      <c r="C30" s="25">
        <f>C31</f>
        <v>0</v>
      </c>
      <c r="D30" s="25">
        <f>D31</f>
        <v>0</v>
      </c>
    </row>
    <row r="31" spans="1:6" ht="75.75" hidden="1" customHeight="1">
      <c r="A31" s="10" t="s">
        <v>132</v>
      </c>
      <c r="B31" s="24" t="s">
        <v>133</v>
      </c>
      <c r="C31" s="25">
        <v>0</v>
      </c>
      <c r="D31" s="25">
        <v>0</v>
      </c>
    </row>
    <row r="32" spans="1:6" ht="58.5" hidden="1" customHeight="1">
      <c r="A32" s="10" t="s">
        <v>134</v>
      </c>
      <c r="B32" s="24" t="s">
        <v>135</v>
      </c>
      <c r="C32" s="25">
        <f>C33</f>
        <v>0</v>
      </c>
      <c r="D32" s="25">
        <f>D33</f>
        <v>0</v>
      </c>
    </row>
    <row r="33" spans="1:5" ht="78" hidden="1" customHeight="1">
      <c r="A33" s="10" t="s">
        <v>136</v>
      </c>
      <c r="B33" s="24" t="s">
        <v>137</v>
      </c>
      <c r="C33" s="25">
        <v>0</v>
      </c>
      <c r="D33" s="25">
        <v>0</v>
      </c>
    </row>
    <row r="34" spans="1:5" ht="37.5">
      <c r="A34" s="17" t="s">
        <v>138</v>
      </c>
      <c r="B34" s="29" t="s">
        <v>139</v>
      </c>
      <c r="C34" s="19">
        <f>C38-C35</f>
        <v>1154185.9800000004</v>
      </c>
      <c r="D34" s="19">
        <f>D38-D35</f>
        <v>-2660061.0500000007</v>
      </c>
      <c r="E34" s="1"/>
    </row>
    <row r="35" spans="1:5" ht="21" customHeight="1">
      <c r="A35" s="20" t="s">
        <v>140</v>
      </c>
      <c r="B35" s="30" t="s">
        <v>141</v>
      </c>
      <c r="C35" s="25">
        <f>C36</f>
        <v>24229490</v>
      </c>
      <c r="D35" s="25">
        <f>D36</f>
        <v>12109331.57</v>
      </c>
    </row>
    <row r="36" spans="1:5" ht="36" customHeight="1">
      <c r="A36" s="20" t="s">
        <v>142</v>
      </c>
      <c r="B36" s="30" t="s">
        <v>143</v>
      </c>
      <c r="C36" s="25">
        <f>C37</f>
        <v>24229490</v>
      </c>
      <c r="D36" s="25">
        <f>D37</f>
        <v>12109331.57</v>
      </c>
    </row>
    <row r="37" spans="1:5" ht="40.5" customHeight="1">
      <c r="A37" s="20" t="s">
        <v>144</v>
      </c>
      <c r="B37" s="30" t="s">
        <v>567</v>
      </c>
      <c r="C37" s="25">
        <v>24229490</v>
      </c>
      <c r="D37" s="25">
        <v>12109331.57</v>
      </c>
    </row>
    <row r="38" spans="1:5" ht="24" customHeight="1">
      <c r="A38" s="20" t="s">
        <v>145</v>
      </c>
      <c r="B38" s="30" t="s">
        <v>146</v>
      </c>
      <c r="C38" s="25">
        <f>C39</f>
        <v>25383675.98</v>
      </c>
      <c r="D38" s="25">
        <f>D39</f>
        <v>9449270.5199999996</v>
      </c>
    </row>
    <row r="39" spans="1:5" ht="39.75" customHeight="1">
      <c r="A39" s="20" t="s">
        <v>147</v>
      </c>
      <c r="B39" s="30" t="s">
        <v>148</v>
      </c>
      <c r="C39" s="25">
        <f>C40</f>
        <v>25383675.98</v>
      </c>
      <c r="D39" s="25">
        <f>D40</f>
        <v>9449270.5199999996</v>
      </c>
    </row>
    <row r="40" spans="1:5" ht="57" customHeight="1" thickBot="1">
      <c r="A40" s="20" t="s">
        <v>149</v>
      </c>
      <c r="B40" s="31" t="s">
        <v>568</v>
      </c>
      <c r="C40" s="25">
        <v>25383675.98</v>
      </c>
      <c r="D40" s="25">
        <v>9449270.5199999996</v>
      </c>
    </row>
    <row r="41" spans="1:5" ht="37.5" hidden="1">
      <c r="A41" s="32" t="s">
        <v>150</v>
      </c>
      <c r="B41" s="33" t="s">
        <v>151</v>
      </c>
      <c r="C41" s="34">
        <v>0</v>
      </c>
      <c r="D41" s="34">
        <v>0</v>
      </c>
    </row>
    <row r="42" spans="1:5" ht="37.5" hidden="1">
      <c r="A42" s="35" t="s">
        <v>152</v>
      </c>
      <c r="B42" s="36" t="s">
        <v>153</v>
      </c>
      <c r="C42" s="12">
        <v>0</v>
      </c>
      <c r="D42" s="12">
        <v>0</v>
      </c>
    </row>
    <row r="43" spans="1:5" ht="37.5" hidden="1">
      <c r="A43" s="37" t="s">
        <v>154</v>
      </c>
      <c r="B43" s="38" t="s">
        <v>155</v>
      </c>
      <c r="C43" s="39">
        <f>C44</f>
        <v>0</v>
      </c>
      <c r="D43" s="39">
        <f>D44</f>
        <v>0</v>
      </c>
    </row>
    <row r="44" spans="1:5" ht="75" hidden="1">
      <c r="A44" s="40" t="s">
        <v>156</v>
      </c>
      <c r="B44" s="41" t="s">
        <v>157</v>
      </c>
      <c r="C44" s="39"/>
      <c r="D44" s="39"/>
    </row>
    <row r="45" spans="1:5" ht="48" hidden="1" customHeight="1">
      <c r="A45" s="35" t="s">
        <v>158</v>
      </c>
      <c r="B45" s="36" t="s">
        <v>159</v>
      </c>
      <c r="C45" s="34">
        <f>C46</f>
        <v>0</v>
      </c>
      <c r="D45" s="34">
        <f>D46</f>
        <v>0</v>
      </c>
    </row>
    <row r="46" spans="1:5" ht="93.75" hidden="1">
      <c r="A46" s="42" t="s">
        <v>163</v>
      </c>
      <c r="B46" s="43" t="s">
        <v>164</v>
      </c>
      <c r="C46" s="44"/>
      <c r="D46" s="44"/>
    </row>
    <row r="47" spans="1:5" ht="29.85" customHeight="1" thickBot="1">
      <c r="A47" s="45"/>
      <c r="B47" s="46" t="s">
        <v>165</v>
      </c>
      <c r="C47" s="47">
        <f>C24+C19+C34+C41</f>
        <v>1154185.9800000004</v>
      </c>
      <c r="D47" s="47">
        <f>D24+D19+D34+D41</f>
        <v>-2660061.0500000007</v>
      </c>
    </row>
  </sheetData>
  <sheetProtection selectLockedCells="1" selectUnlockedCells="1"/>
  <mergeCells count="8">
    <mergeCell ref="B10:G10"/>
    <mergeCell ref="A11:D12"/>
    <mergeCell ref="A9:I9"/>
    <mergeCell ref="B1:D1"/>
    <mergeCell ref="B2:D2"/>
    <mergeCell ref="B3:D3"/>
    <mergeCell ref="B4:D4"/>
    <mergeCell ref="B5:D5"/>
  </mergeCells>
  <phoneticPr fontId="0" type="noConversion"/>
  <pageMargins left="0.98425196850393704" right="0" top="0.59055118110236227" bottom="0" header="0.51181102362204722" footer="0.51181102362204722"/>
  <pageSetup paperSize="9" scale="62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P204"/>
  <sheetViews>
    <sheetView tabSelected="1" view="pageBreakPreview" zoomScaleNormal="80" workbookViewId="0">
      <selection activeCell="B3" sqref="B3:E3"/>
    </sheetView>
  </sheetViews>
  <sheetFormatPr defaultRowHeight="18.75"/>
  <cols>
    <col min="1" max="1" width="37" style="3" customWidth="1"/>
    <col min="2" max="2" width="103.7109375" style="3" customWidth="1"/>
    <col min="3" max="3" width="19.7109375" style="3" customWidth="1"/>
    <col min="4" max="4" width="20.28515625" style="3" customWidth="1"/>
    <col min="5" max="5" width="16.5703125" style="48" customWidth="1"/>
  </cols>
  <sheetData>
    <row r="1" spans="1:14" ht="18.75" customHeight="1">
      <c r="A1"/>
      <c r="B1" s="465" t="s">
        <v>701</v>
      </c>
      <c r="C1" s="466"/>
      <c r="D1" s="466"/>
      <c r="E1" s="466"/>
      <c r="F1" s="230"/>
      <c r="G1" s="230"/>
      <c r="H1" s="228"/>
      <c r="I1" s="228"/>
      <c r="J1" s="228"/>
      <c r="K1" s="228"/>
      <c r="L1" s="228"/>
      <c r="M1" s="228"/>
      <c r="N1" s="227"/>
    </row>
    <row r="2" spans="1:14" ht="17.25" customHeight="1">
      <c r="A2"/>
      <c r="B2" s="465" t="s">
        <v>702</v>
      </c>
      <c r="C2" s="466"/>
      <c r="D2" s="466"/>
      <c r="E2" s="466"/>
      <c r="F2" s="230"/>
      <c r="G2" s="230"/>
      <c r="H2" s="230"/>
      <c r="I2" s="230"/>
      <c r="J2" s="230"/>
      <c r="K2" s="230"/>
      <c r="L2" s="230"/>
      <c r="M2" s="230"/>
      <c r="N2" s="227"/>
    </row>
    <row r="3" spans="1:14" ht="19.5" customHeight="1">
      <c r="A3"/>
      <c r="B3" s="465" t="s">
        <v>717</v>
      </c>
      <c r="C3" s="466"/>
      <c r="D3" s="466"/>
      <c r="E3" s="466"/>
      <c r="F3" s="230"/>
      <c r="G3" s="230"/>
      <c r="H3" s="230"/>
      <c r="I3" s="230"/>
      <c r="J3" s="230"/>
      <c r="K3" s="230"/>
      <c r="L3" s="230"/>
      <c r="M3" s="230"/>
      <c r="N3" s="227"/>
    </row>
    <row r="4" spans="1:14" ht="21.75" customHeight="1">
      <c r="A4"/>
      <c r="B4" s="465" t="s">
        <v>703</v>
      </c>
      <c r="C4" s="466"/>
      <c r="D4" s="466"/>
      <c r="E4" s="466"/>
      <c r="F4" s="230"/>
      <c r="G4" s="230"/>
      <c r="H4" s="230"/>
      <c r="I4" s="230"/>
      <c r="J4" s="230"/>
      <c r="K4" s="230"/>
      <c r="L4" s="230"/>
      <c r="M4" s="230"/>
      <c r="N4" s="227"/>
    </row>
    <row r="5" spans="1:14" ht="21.75" customHeight="1">
      <c r="A5"/>
      <c r="B5" s="465" t="s">
        <v>713</v>
      </c>
      <c r="C5" s="467"/>
      <c r="D5" s="467"/>
      <c r="E5" s="467"/>
      <c r="F5" s="230"/>
      <c r="G5" s="230"/>
      <c r="H5" s="230"/>
      <c r="I5" s="230"/>
      <c r="J5" s="230"/>
      <c r="K5" s="230"/>
      <c r="L5" s="230"/>
      <c r="M5" s="230"/>
      <c r="N5" s="227"/>
    </row>
    <row r="6" spans="1:14" ht="21.75" customHeight="1">
      <c r="A6"/>
      <c r="B6" s="253"/>
      <c r="C6" s="253"/>
      <c r="D6" s="253"/>
      <c r="E6" s="229"/>
      <c r="F6" s="230"/>
      <c r="G6" s="230"/>
      <c r="H6" s="230"/>
      <c r="I6" s="230"/>
      <c r="J6" s="230"/>
      <c r="K6" s="230"/>
      <c r="L6" s="230"/>
      <c r="M6" s="230"/>
      <c r="N6" s="227"/>
    </row>
    <row r="7" spans="1:14" ht="21.75" customHeight="1">
      <c r="A7"/>
      <c r="B7" s="253"/>
      <c r="C7" s="253"/>
      <c r="D7" s="253"/>
      <c r="E7" s="229"/>
      <c r="F7" s="230"/>
      <c r="G7" s="230"/>
      <c r="H7" s="230"/>
      <c r="I7" s="230"/>
      <c r="J7" s="230"/>
      <c r="K7" s="230"/>
      <c r="L7" s="230"/>
      <c r="M7" s="230"/>
      <c r="N7" s="227"/>
    </row>
    <row r="8" spans="1:14" ht="27" customHeight="1">
      <c r="A8" s="4"/>
      <c r="B8" s="2"/>
      <c r="C8" s="2"/>
      <c r="D8" s="2"/>
      <c r="E8" s="2"/>
      <c r="F8" s="4"/>
      <c r="G8" s="4"/>
      <c r="H8" s="227"/>
      <c r="I8" s="227"/>
      <c r="J8" s="227"/>
      <c r="K8" s="227"/>
      <c r="L8" s="227"/>
      <c r="M8" s="227"/>
      <c r="N8" s="227"/>
    </row>
    <row r="9" spans="1:14" ht="23.45" customHeight="1">
      <c r="A9" s="462" t="s">
        <v>678</v>
      </c>
      <c r="B9" s="462"/>
      <c r="C9" s="462"/>
      <c r="D9" s="462"/>
      <c r="E9" s="462"/>
      <c r="F9" s="462"/>
    </row>
    <row r="10" spans="1:14" ht="23.45" customHeight="1">
      <c r="A10" s="462" t="s">
        <v>679</v>
      </c>
      <c r="B10" s="462"/>
      <c r="C10" s="462"/>
      <c r="D10" s="462"/>
      <c r="E10" s="462"/>
    </row>
    <row r="11" spans="1:14" ht="26.65" customHeight="1">
      <c r="A11" s="462" t="s">
        <v>693</v>
      </c>
      <c r="B11" s="462"/>
      <c r="C11" s="462"/>
      <c r="D11" s="462"/>
      <c r="E11" s="462"/>
      <c r="F11" s="462"/>
    </row>
    <row r="12" spans="1:14" ht="20.25" thickBot="1">
      <c r="A12" s="50"/>
      <c r="B12" s="50"/>
      <c r="C12" s="50"/>
      <c r="D12" s="50"/>
      <c r="E12" s="49" t="s">
        <v>586</v>
      </c>
    </row>
    <row r="13" spans="1:14" s="51" customFormat="1" ht="60.75" customHeight="1" thickBot="1">
      <c r="A13" s="260" t="s">
        <v>167</v>
      </c>
      <c r="B13" s="261" t="s">
        <v>168</v>
      </c>
      <c r="C13" s="262" t="s">
        <v>204</v>
      </c>
      <c r="D13" s="263" t="s">
        <v>694</v>
      </c>
      <c r="E13" s="263" t="s">
        <v>682</v>
      </c>
    </row>
    <row r="14" spans="1:14" s="51" customFormat="1" ht="20.25" customHeight="1">
      <c r="A14" s="180" t="s">
        <v>169</v>
      </c>
      <c r="B14" s="52" t="s">
        <v>170</v>
      </c>
      <c r="C14" s="181">
        <f>C15+C48+C56+C66+C72+C79+C38+C44</f>
        <v>23948940</v>
      </c>
      <c r="D14" s="181">
        <f>D15+D48+D56+D66+D72+D79+D38+D44</f>
        <v>11972753.43</v>
      </c>
      <c r="E14" s="181">
        <f t="shared" ref="E14:E21" si="0">D14/C14*100</f>
        <v>49.992832375879679</v>
      </c>
      <c r="F14" s="51">
        <f>D14/D195*100</f>
        <v>98.872124863288377</v>
      </c>
    </row>
    <row r="15" spans="1:14" s="51" customFormat="1" ht="29.25" customHeight="1">
      <c r="A15" s="182" t="s">
        <v>171</v>
      </c>
      <c r="B15" s="53" t="s">
        <v>172</v>
      </c>
      <c r="C15" s="183">
        <f>C16+C19</f>
        <v>20206400</v>
      </c>
      <c r="D15" s="183">
        <f>D16+D19</f>
        <v>9901865.9299999997</v>
      </c>
      <c r="E15" s="181">
        <f t="shared" si="0"/>
        <v>49.003612370338104</v>
      </c>
      <c r="F15" s="51">
        <f>D15/D195*100</f>
        <v>81.770540948198672</v>
      </c>
    </row>
    <row r="16" spans="1:14" s="51" customFormat="1" ht="34.5" hidden="1" customHeight="1">
      <c r="A16" s="182" t="s">
        <v>173</v>
      </c>
      <c r="B16" s="53" t="s">
        <v>174</v>
      </c>
      <c r="C16" s="183">
        <f>C17</f>
        <v>0</v>
      </c>
      <c r="D16" s="183">
        <f>D17</f>
        <v>0</v>
      </c>
      <c r="E16" s="181" t="e">
        <f t="shared" si="0"/>
        <v>#DIV/0!</v>
      </c>
    </row>
    <row r="17" spans="1:16" s="51" customFormat="1" ht="60" hidden="1" customHeight="1">
      <c r="A17" s="184" t="s">
        <v>175</v>
      </c>
      <c r="B17" s="54" t="s">
        <v>176</v>
      </c>
      <c r="C17" s="185">
        <f>C18</f>
        <v>0</v>
      </c>
      <c r="D17" s="185">
        <f>D18</f>
        <v>0</v>
      </c>
      <c r="E17" s="181" t="e">
        <f t="shared" si="0"/>
        <v>#DIV/0!</v>
      </c>
    </row>
    <row r="18" spans="1:16" s="51" customFormat="1" ht="49.5" hidden="1" customHeight="1">
      <c r="A18" s="184" t="s">
        <v>177</v>
      </c>
      <c r="B18" s="54" t="s">
        <v>178</v>
      </c>
      <c r="C18" s="186">
        <v>0</v>
      </c>
      <c r="D18" s="186">
        <v>0</v>
      </c>
      <c r="E18" s="181" t="e">
        <f t="shared" si="0"/>
        <v>#DIV/0!</v>
      </c>
    </row>
    <row r="19" spans="1:16" s="51" customFormat="1" ht="40.5">
      <c r="A19" s="182" t="s">
        <v>179</v>
      </c>
      <c r="B19" s="53" t="s">
        <v>180</v>
      </c>
      <c r="C19" s="187">
        <f>C20+C21+C22</f>
        <v>20206400</v>
      </c>
      <c r="D19" s="187">
        <f>D20+D21+D22</f>
        <v>9901865.9299999997</v>
      </c>
      <c r="E19" s="181">
        <f t="shared" si="0"/>
        <v>49.003612370338104</v>
      </c>
    </row>
    <row r="20" spans="1:16" s="51" customFormat="1" ht="87" customHeight="1">
      <c r="A20" s="184" t="s">
        <v>181</v>
      </c>
      <c r="B20" s="55" t="s">
        <v>182</v>
      </c>
      <c r="C20" s="186">
        <v>20202250</v>
      </c>
      <c r="D20" s="186">
        <v>9899208.7699999996</v>
      </c>
      <c r="E20" s="198">
        <f t="shared" si="0"/>
        <v>49.000526030516397</v>
      </c>
    </row>
    <row r="21" spans="1:16" s="51" customFormat="1" ht="121.5">
      <c r="A21" s="184" t="s">
        <v>185</v>
      </c>
      <c r="B21" s="54" t="s">
        <v>592</v>
      </c>
      <c r="C21" s="185">
        <v>4150</v>
      </c>
      <c r="D21" s="185">
        <v>2330.16</v>
      </c>
      <c r="E21" s="198">
        <f t="shared" si="0"/>
        <v>56.148433734939751</v>
      </c>
      <c r="P21" s="56"/>
    </row>
    <row r="22" spans="1:16" s="51" customFormat="1" ht="39.75" customHeight="1">
      <c r="A22" s="184" t="s">
        <v>186</v>
      </c>
      <c r="B22" s="54" t="s">
        <v>187</v>
      </c>
      <c r="C22" s="185">
        <v>0</v>
      </c>
      <c r="D22" s="185">
        <v>327</v>
      </c>
      <c r="E22" s="198">
        <v>0</v>
      </c>
    </row>
    <row r="23" spans="1:16" s="51" customFormat="1" ht="40.5" hidden="1">
      <c r="A23" s="182" t="s">
        <v>188</v>
      </c>
      <c r="B23" s="53" t="s">
        <v>189</v>
      </c>
      <c r="C23" s="183">
        <f>C35</f>
        <v>0</v>
      </c>
      <c r="D23" s="183">
        <f>D35</f>
        <v>0</v>
      </c>
      <c r="E23" s="181" t="e">
        <f t="shared" ref="E23:E42" si="1">D23/C23*100</f>
        <v>#DIV/0!</v>
      </c>
    </row>
    <row r="24" spans="1:16" s="51" customFormat="1" ht="39" hidden="1" customHeight="1">
      <c r="A24" s="184" t="s">
        <v>190</v>
      </c>
      <c r="B24" s="57" t="s">
        <v>191</v>
      </c>
      <c r="C24" s="185">
        <f>C25+C28+C31</f>
        <v>0</v>
      </c>
      <c r="D24" s="185">
        <f>D25+D28+D31</f>
        <v>0</v>
      </c>
      <c r="E24" s="181" t="e">
        <f t="shared" si="1"/>
        <v>#DIV/0!</v>
      </c>
    </row>
    <row r="25" spans="1:16" s="51" customFormat="1" ht="39" hidden="1" customHeight="1">
      <c r="A25" s="184" t="s">
        <v>192</v>
      </c>
      <c r="B25" s="58" t="s">
        <v>193</v>
      </c>
      <c r="C25" s="185">
        <f>C26+C27</f>
        <v>0</v>
      </c>
      <c r="D25" s="185">
        <f>D26+D27</f>
        <v>0</v>
      </c>
      <c r="E25" s="181" t="e">
        <f t="shared" si="1"/>
        <v>#DIV/0!</v>
      </c>
    </row>
    <row r="26" spans="1:16" s="51" customFormat="1" ht="31.5" hidden="1" customHeight="1">
      <c r="A26" s="184" t="s">
        <v>194</v>
      </c>
      <c r="B26" s="58" t="s">
        <v>195</v>
      </c>
      <c r="C26" s="185"/>
      <c r="D26" s="185"/>
      <c r="E26" s="181" t="e">
        <f t="shared" si="1"/>
        <v>#DIV/0!</v>
      </c>
    </row>
    <row r="27" spans="1:16" s="51" customFormat="1" ht="39" hidden="1" customHeight="1">
      <c r="A27" s="184" t="s">
        <v>196</v>
      </c>
      <c r="B27" s="58" t="s">
        <v>197</v>
      </c>
      <c r="C27" s="185"/>
      <c r="D27" s="185"/>
      <c r="E27" s="181" t="e">
        <f t="shared" si="1"/>
        <v>#DIV/0!</v>
      </c>
    </row>
    <row r="28" spans="1:16" s="51" customFormat="1" ht="39" hidden="1" customHeight="1">
      <c r="A28" s="184" t="s">
        <v>198</v>
      </c>
      <c r="B28" s="58" t="s">
        <v>199</v>
      </c>
      <c r="C28" s="185">
        <f>C29+C30</f>
        <v>0</v>
      </c>
      <c r="D28" s="185">
        <f>D29+D30</f>
        <v>0</v>
      </c>
      <c r="E28" s="181" t="e">
        <f t="shared" si="1"/>
        <v>#DIV/0!</v>
      </c>
    </row>
    <row r="29" spans="1:16" s="51" customFormat="1" ht="39" hidden="1" customHeight="1">
      <c r="A29" s="184" t="s">
        <v>200</v>
      </c>
      <c r="B29" s="58" t="s">
        <v>199</v>
      </c>
      <c r="C29" s="185"/>
      <c r="D29" s="185"/>
      <c r="E29" s="181" t="e">
        <f t="shared" si="1"/>
        <v>#DIV/0!</v>
      </c>
    </row>
    <row r="30" spans="1:16" s="51" customFormat="1" ht="39" hidden="1" customHeight="1">
      <c r="A30" s="184" t="s">
        <v>201</v>
      </c>
      <c r="B30" s="58" t="s">
        <v>202</v>
      </c>
      <c r="C30" s="185"/>
      <c r="D30" s="185"/>
      <c r="E30" s="181" t="e">
        <f t="shared" si="1"/>
        <v>#DIV/0!</v>
      </c>
    </row>
    <row r="31" spans="1:16" s="51" customFormat="1" ht="41.25" hidden="1" customHeight="1">
      <c r="A31" s="184" t="s">
        <v>203</v>
      </c>
      <c r="B31" s="59" t="s">
        <v>205</v>
      </c>
      <c r="C31" s="185">
        <f>C32+C33</f>
        <v>0</v>
      </c>
      <c r="D31" s="185">
        <f>D32+D33</f>
        <v>0</v>
      </c>
      <c r="E31" s="181" t="e">
        <f t="shared" si="1"/>
        <v>#DIV/0!</v>
      </c>
    </row>
    <row r="32" spans="1:16" s="51" customFormat="1" ht="36" hidden="1" customHeight="1">
      <c r="A32" s="184" t="s">
        <v>206</v>
      </c>
      <c r="B32" s="59" t="s">
        <v>205</v>
      </c>
      <c r="C32" s="185"/>
      <c r="D32" s="185"/>
      <c r="E32" s="181" t="e">
        <f t="shared" si="1"/>
        <v>#DIV/0!</v>
      </c>
    </row>
    <row r="33" spans="1:6" s="51" customFormat="1" ht="35.25" hidden="1" customHeight="1">
      <c r="A33" s="184" t="s">
        <v>207</v>
      </c>
      <c r="B33" s="59" t="s">
        <v>208</v>
      </c>
      <c r="C33" s="185"/>
      <c r="D33" s="185"/>
      <c r="E33" s="181" t="e">
        <f t="shared" si="1"/>
        <v>#DIV/0!</v>
      </c>
    </row>
    <row r="34" spans="1:6" s="51" customFormat="1" ht="46.5" hidden="1" customHeight="1">
      <c r="A34" s="184" t="s">
        <v>209</v>
      </c>
      <c r="B34" s="58" t="s">
        <v>210</v>
      </c>
      <c r="C34" s="185">
        <v>0</v>
      </c>
      <c r="D34" s="185">
        <v>0</v>
      </c>
      <c r="E34" s="181" t="e">
        <f t="shared" si="1"/>
        <v>#DIV/0!</v>
      </c>
    </row>
    <row r="35" spans="1:6" s="51" customFormat="1" ht="18.75" hidden="1" customHeight="1">
      <c r="A35" s="184" t="s">
        <v>211</v>
      </c>
      <c r="B35" s="54" t="s">
        <v>212</v>
      </c>
      <c r="C35" s="185">
        <f>C36+C37</f>
        <v>0</v>
      </c>
      <c r="D35" s="185">
        <f>D36+D37</f>
        <v>0</v>
      </c>
      <c r="E35" s="181" t="e">
        <f t="shared" si="1"/>
        <v>#DIV/0!</v>
      </c>
    </row>
    <row r="36" spans="1:6" s="51" customFormat="1" ht="18.75" hidden="1" customHeight="1">
      <c r="A36" s="188" t="s">
        <v>213</v>
      </c>
      <c r="B36" s="60" t="s">
        <v>212</v>
      </c>
      <c r="C36" s="185">
        <v>0</v>
      </c>
      <c r="D36" s="185">
        <v>0</v>
      </c>
      <c r="E36" s="181" t="e">
        <f t="shared" si="1"/>
        <v>#DIV/0!</v>
      </c>
    </row>
    <row r="37" spans="1:6" s="51" customFormat="1" ht="19.5" hidden="1" customHeight="1">
      <c r="A37" s="188" t="s">
        <v>214</v>
      </c>
      <c r="B37" s="60" t="s">
        <v>215</v>
      </c>
      <c r="C37" s="185">
        <v>0</v>
      </c>
      <c r="D37" s="185">
        <v>0</v>
      </c>
      <c r="E37" s="181" t="e">
        <f t="shared" si="1"/>
        <v>#DIV/0!</v>
      </c>
    </row>
    <row r="38" spans="1:6" s="51" customFormat="1" ht="45.75" customHeight="1">
      <c r="A38" s="189" t="s">
        <v>252</v>
      </c>
      <c r="B38" s="126" t="s">
        <v>246</v>
      </c>
      <c r="C38" s="183">
        <f>C39</f>
        <v>543400</v>
      </c>
      <c r="D38" s="183">
        <f>D39</f>
        <v>274988.87</v>
      </c>
      <c r="E38" s="181">
        <f t="shared" si="1"/>
        <v>50.605239234449762</v>
      </c>
      <c r="F38" s="51">
        <f>D38/D195*100</f>
        <v>2.2708839741515146</v>
      </c>
    </row>
    <row r="39" spans="1:6" s="51" customFormat="1" ht="38.25" customHeight="1">
      <c r="A39" s="190" t="s">
        <v>253</v>
      </c>
      <c r="B39" s="125" t="s">
        <v>247</v>
      </c>
      <c r="C39" s="185">
        <f>C40+C41+C42+C43</f>
        <v>543400</v>
      </c>
      <c r="D39" s="185">
        <f>D40+D41+D42+D43</f>
        <v>274988.87</v>
      </c>
      <c r="E39" s="198">
        <f t="shared" si="1"/>
        <v>50.605239234449762</v>
      </c>
    </row>
    <row r="40" spans="1:6" s="51" customFormat="1" ht="81.75" customHeight="1">
      <c r="A40" s="190" t="s">
        <v>254</v>
      </c>
      <c r="B40" s="125" t="s">
        <v>248</v>
      </c>
      <c r="C40" s="185">
        <v>204600</v>
      </c>
      <c r="D40" s="185">
        <v>119174.3</v>
      </c>
      <c r="E40" s="198">
        <f t="shared" si="1"/>
        <v>58.247458455522974</v>
      </c>
    </row>
    <row r="41" spans="1:6" s="51" customFormat="1" ht="97.15" customHeight="1">
      <c r="A41" s="190" t="s">
        <v>255</v>
      </c>
      <c r="B41" s="242" t="s">
        <v>249</v>
      </c>
      <c r="C41" s="185">
        <v>2000</v>
      </c>
      <c r="D41" s="185">
        <v>903.42</v>
      </c>
      <c r="E41" s="198">
        <f t="shared" si="1"/>
        <v>45.170999999999999</v>
      </c>
    </row>
    <row r="42" spans="1:6" s="51" customFormat="1" ht="82.5" customHeight="1">
      <c r="A42" s="190" t="s">
        <v>256</v>
      </c>
      <c r="B42" s="125" t="s">
        <v>250</v>
      </c>
      <c r="C42" s="185">
        <v>336800</v>
      </c>
      <c r="D42" s="185">
        <v>179671.98</v>
      </c>
      <c r="E42" s="198">
        <f t="shared" si="1"/>
        <v>53.346787410926368</v>
      </c>
    </row>
    <row r="43" spans="1:6" s="51" customFormat="1" ht="79.5" customHeight="1">
      <c r="A43" s="190" t="s">
        <v>569</v>
      </c>
      <c r="B43" s="125" t="s">
        <v>251</v>
      </c>
      <c r="C43" s="185">
        <v>0</v>
      </c>
      <c r="D43" s="185">
        <v>-24760.83</v>
      </c>
      <c r="E43" s="198">
        <v>0</v>
      </c>
    </row>
    <row r="44" spans="1:6" s="51" customFormat="1" ht="21" customHeight="1">
      <c r="A44" s="182" t="s">
        <v>188</v>
      </c>
      <c r="B44" s="61" t="s">
        <v>189</v>
      </c>
      <c r="C44" s="183">
        <f>C45</f>
        <v>260</v>
      </c>
      <c r="D44" s="183">
        <f>D45</f>
        <v>20310.23</v>
      </c>
      <c r="E44" s="181">
        <f t="shared" ref="E44:E75" si="2">D44/C44*100</f>
        <v>7811.626923076923</v>
      </c>
      <c r="F44" s="51">
        <f>D44/D195*100</f>
        <v>0.16772379121500922</v>
      </c>
    </row>
    <row r="45" spans="1:6" s="51" customFormat="1" ht="19.5" customHeight="1">
      <c r="A45" s="182" t="s">
        <v>211</v>
      </c>
      <c r="B45" s="219" t="s">
        <v>212</v>
      </c>
      <c r="C45" s="183">
        <f>C46</f>
        <v>260</v>
      </c>
      <c r="D45" s="183">
        <f>D46</f>
        <v>20310.23</v>
      </c>
      <c r="E45" s="181">
        <f t="shared" si="2"/>
        <v>7811.626923076923</v>
      </c>
    </row>
    <row r="46" spans="1:6" s="51" customFormat="1" ht="20.25" customHeight="1">
      <c r="A46" s="184" t="s">
        <v>213</v>
      </c>
      <c r="B46" s="218" t="s">
        <v>212</v>
      </c>
      <c r="C46" s="185">
        <v>260</v>
      </c>
      <c r="D46" s="185">
        <v>20310.23</v>
      </c>
      <c r="E46" s="198">
        <f t="shared" si="2"/>
        <v>7811.626923076923</v>
      </c>
    </row>
    <row r="47" spans="1:6" s="51" customFormat="1" ht="5.25" hidden="1" customHeight="1">
      <c r="A47" s="220" t="s">
        <v>214</v>
      </c>
      <c r="B47" s="218" t="s">
        <v>599</v>
      </c>
      <c r="C47" s="185">
        <v>400</v>
      </c>
      <c r="D47" s="185">
        <v>400</v>
      </c>
      <c r="E47" s="181">
        <f t="shared" si="2"/>
        <v>100</v>
      </c>
    </row>
    <row r="48" spans="1:6" s="51" customFormat="1" ht="19.5" customHeight="1">
      <c r="A48" s="182" t="s">
        <v>216</v>
      </c>
      <c r="B48" s="61" t="s">
        <v>217</v>
      </c>
      <c r="C48" s="183">
        <f>C49+C51</f>
        <v>3142580</v>
      </c>
      <c r="D48" s="183">
        <f>D49+D51</f>
        <v>1677409.38</v>
      </c>
      <c r="E48" s="181">
        <f t="shared" si="2"/>
        <v>53.376823501708785</v>
      </c>
      <c r="F48" s="51">
        <f>D48/D195*100</f>
        <v>13.852204560618864</v>
      </c>
    </row>
    <row r="49" spans="1:6" s="51" customFormat="1" ht="19.5" customHeight="1">
      <c r="A49" s="182" t="s">
        <v>218</v>
      </c>
      <c r="B49" s="60" t="s">
        <v>219</v>
      </c>
      <c r="C49" s="185">
        <f>C50</f>
        <v>23200</v>
      </c>
      <c r="D49" s="185">
        <f>D50</f>
        <v>3118.24</v>
      </c>
      <c r="E49" s="198">
        <f t="shared" si="2"/>
        <v>13.440689655172413</v>
      </c>
    </row>
    <row r="50" spans="1:6" s="51" customFormat="1" ht="41.25" customHeight="1">
      <c r="A50" s="182" t="s">
        <v>220</v>
      </c>
      <c r="B50" s="60" t="s">
        <v>570</v>
      </c>
      <c r="C50" s="185">
        <v>23200</v>
      </c>
      <c r="D50" s="185">
        <v>3118.24</v>
      </c>
      <c r="E50" s="198">
        <f t="shared" si="2"/>
        <v>13.440689655172413</v>
      </c>
    </row>
    <row r="51" spans="1:6" s="51" customFormat="1" ht="27" customHeight="1">
      <c r="A51" s="182" t="s">
        <v>589</v>
      </c>
      <c r="B51" s="61" t="s">
        <v>221</v>
      </c>
      <c r="C51" s="183">
        <f>C52+C54</f>
        <v>3119380</v>
      </c>
      <c r="D51" s="183">
        <f>D52+D54</f>
        <v>1674291.14</v>
      </c>
      <c r="E51" s="181">
        <f t="shared" si="2"/>
        <v>53.673843520186701</v>
      </c>
      <c r="F51" s="51">
        <f>D51/D195*100</f>
        <v>13.826453841167716</v>
      </c>
    </row>
    <row r="52" spans="1:6" s="51" customFormat="1" ht="28.5" customHeight="1">
      <c r="A52" s="182" t="s">
        <v>590</v>
      </c>
      <c r="B52" s="124" t="s">
        <v>160</v>
      </c>
      <c r="C52" s="183">
        <f>C53</f>
        <v>3030000</v>
      </c>
      <c r="D52" s="183">
        <f>D53</f>
        <v>1668050.47</v>
      </c>
      <c r="E52" s="181">
        <f t="shared" si="2"/>
        <v>55.051170627062703</v>
      </c>
    </row>
    <row r="53" spans="1:6" s="51" customFormat="1" ht="45.75" customHeight="1">
      <c r="A53" s="184" t="s">
        <v>587</v>
      </c>
      <c r="B53" s="62" t="s">
        <v>571</v>
      </c>
      <c r="C53" s="185">
        <v>3030000</v>
      </c>
      <c r="D53" s="185">
        <v>1668050.47</v>
      </c>
      <c r="E53" s="198">
        <f t="shared" si="2"/>
        <v>55.051170627062703</v>
      </c>
    </row>
    <row r="54" spans="1:6" s="51" customFormat="1" ht="32.25" customHeight="1">
      <c r="A54" s="182" t="s">
        <v>591</v>
      </c>
      <c r="B54" s="124" t="s">
        <v>161</v>
      </c>
      <c r="C54" s="183">
        <f>C55</f>
        <v>89380</v>
      </c>
      <c r="D54" s="183">
        <f>D55</f>
        <v>6240.67</v>
      </c>
      <c r="E54" s="181">
        <f t="shared" si="2"/>
        <v>6.9821772208547781</v>
      </c>
    </row>
    <row r="55" spans="1:6" s="51" customFormat="1" ht="51.75" customHeight="1">
      <c r="A55" s="184" t="s">
        <v>588</v>
      </c>
      <c r="B55" s="62" t="s">
        <v>162</v>
      </c>
      <c r="C55" s="185">
        <v>89380</v>
      </c>
      <c r="D55" s="185">
        <v>6240.67</v>
      </c>
      <c r="E55" s="198">
        <f t="shared" si="2"/>
        <v>6.9821772208547781</v>
      </c>
    </row>
    <row r="56" spans="1:6" s="51" customFormat="1" ht="40.5">
      <c r="A56" s="182" t="s">
        <v>222</v>
      </c>
      <c r="B56" s="53" t="s">
        <v>572</v>
      </c>
      <c r="C56" s="183">
        <f>C57+C59</f>
        <v>5350</v>
      </c>
      <c r="D56" s="183">
        <f>D57+D59</f>
        <v>4010</v>
      </c>
      <c r="E56" s="181">
        <f t="shared" si="2"/>
        <v>74.953271028037378</v>
      </c>
    </row>
    <row r="57" spans="1:6" s="51" customFormat="1" ht="62.85" customHeight="1">
      <c r="A57" s="184" t="s">
        <v>223</v>
      </c>
      <c r="B57" s="62" t="s">
        <v>224</v>
      </c>
      <c r="C57" s="185">
        <f>C58</f>
        <v>5350</v>
      </c>
      <c r="D57" s="185">
        <f>D58</f>
        <v>4010</v>
      </c>
      <c r="E57" s="198">
        <f t="shared" si="2"/>
        <v>74.953271028037378</v>
      </c>
    </row>
    <row r="58" spans="1:6" s="51" customFormat="1" ht="87" customHeight="1">
      <c r="A58" s="184" t="s">
        <v>225</v>
      </c>
      <c r="B58" s="62" t="s">
        <v>226</v>
      </c>
      <c r="C58" s="185">
        <v>5350</v>
      </c>
      <c r="D58" s="185">
        <v>4010</v>
      </c>
      <c r="E58" s="198">
        <f t="shared" si="2"/>
        <v>74.953271028037378</v>
      </c>
    </row>
    <row r="59" spans="1:6" s="51" customFormat="1" ht="40.5" hidden="1">
      <c r="A59" s="184" t="s">
        <v>227</v>
      </c>
      <c r="B59" s="54" t="s">
        <v>228</v>
      </c>
      <c r="C59" s="185">
        <f>C61+C60</f>
        <v>0</v>
      </c>
      <c r="D59" s="185">
        <f>D61+D60</f>
        <v>0</v>
      </c>
      <c r="E59" s="181" t="e">
        <f t="shared" si="2"/>
        <v>#DIV/0!</v>
      </c>
    </row>
    <row r="60" spans="1:6" s="51" customFormat="1" ht="81" hidden="1" customHeight="1">
      <c r="A60" s="184" t="s">
        <v>229</v>
      </c>
      <c r="B60" s="54" t="s">
        <v>230</v>
      </c>
      <c r="C60" s="185">
        <f>1800000-1800000</f>
        <v>0</v>
      </c>
      <c r="D60" s="185">
        <f>1800000-1800000</f>
        <v>0</v>
      </c>
      <c r="E60" s="181" t="e">
        <f t="shared" si="2"/>
        <v>#DIV/0!</v>
      </c>
    </row>
    <row r="61" spans="1:6" s="51" customFormat="1" ht="40.5" hidden="1">
      <c r="A61" s="184" t="s">
        <v>231</v>
      </c>
      <c r="B61" s="54" t="s">
        <v>232</v>
      </c>
      <c r="C61" s="185"/>
      <c r="D61" s="185"/>
      <c r="E61" s="181" t="e">
        <f t="shared" si="2"/>
        <v>#DIV/0!</v>
      </c>
    </row>
    <row r="62" spans="1:6" s="51" customFormat="1" ht="40.5" hidden="1">
      <c r="A62" s="182" t="s">
        <v>233</v>
      </c>
      <c r="B62" s="53" t="s">
        <v>234</v>
      </c>
      <c r="C62" s="183"/>
      <c r="D62" s="183"/>
      <c r="E62" s="181" t="e">
        <f t="shared" si="2"/>
        <v>#DIV/0!</v>
      </c>
    </row>
    <row r="63" spans="1:6" s="51" customFormat="1" ht="40.5" hidden="1">
      <c r="A63" s="184" t="s">
        <v>235</v>
      </c>
      <c r="B63" s="54" t="s">
        <v>236</v>
      </c>
      <c r="C63" s="185"/>
      <c r="D63" s="185"/>
      <c r="E63" s="181" t="e">
        <f t="shared" si="2"/>
        <v>#DIV/0!</v>
      </c>
    </row>
    <row r="64" spans="1:6" s="51" customFormat="1" ht="60.75" hidden="1">
      <c r="A64" s="184" t="s">
        <v>237</v>
      </c>
      <c r="B64" s="54" t="s">
        <v>238</v>
      </c>
      <c r="C64" s="185"/>
      <c r="D64" s="185"/>
      <c r="E64" s="181" t="e">
        <f t="shared" si="2"/>
        <v>#DIV/0!</v>
      </c>
    </row>
    <row r="65" spans="1:6" s="51" customFormat="1" ht="60.75" hidden="1">
      <c r="A65" s="184" t="s">
        <v>239</v>
      </c>
      <c r="B65" s="54" t="s">
        <v>240</v>
      </c>
      <c r="C65" s="185"/>
      <c r="D65" s="185"/>
      <c r="E65" s="181" t="e">
        <f t="shared" si="2"/>
        <v>#DIV/0!</v>
      </c>
    </row>
    <row r="66" spans="1:6" s="51" customFormat="1" ht="40.5">
      <c r="A66" s="182" t="s">
        <v>241</v>
      </c>
      <c r="B66" s="53" t="s">
        <v>242</v>
      </c>
      <c r="C66" s="183">
        <f>C67</f>
        <v>35480</v>
      </c>
      <c r="D66" s="183">
        <f>D67</f>
        <v>14842.88</v>
      </c>
      <c r="E66" s="181">
        <f t="shared" si="2"/>
        <v>41.834498308906426</v>
      </c>
      <c r="F66" s="51">
        <f>D66/D195*100</f>
        <v>0.12257390025368674</v>
      </c>
    </row>
    <row r="67" spans="1:6" s="51" customFormat="1" ht="97.5" customHeight="1">
      <c r="A67" s="184" t="s">
        <v>243</v>
      </c>
      <c r="B67" s="54" t="s">
        <v>244</v>
      </c>
      <c r="C67" s="185">
        <f>C68+C70</f>
        <v>35480</v>
      </c>
      <c r="D67" s="185">
        <f>D68+D70</f>
        <v>14842.88</v>
      </c>
      <c r="E67" s="198">
        <f t="shared" si="2"/>
        <v>41.834498308906426</v>
      </c>
    </row>
    <row r="68" spans="1:6" s="51" customFormat="1" ht="0.75" customHeight="1">
      <c r="A68" s="184" t="s">
        <v>245</v>
      </c>
      <c r="B68" s="54" t="s">
        <v>324</v>
      </c>
      <c r="C68" s="185">
        <f>C69</f>
        <v>0</v>
      </c>
      <c r="D68" s="185">
        <f>D69</f>
        <v>0</v>
      </c>
      <c r="E68" s="198" t="e">
        <f t="shared" si="2"/>
        <v>#DIV/0!</v>
      </c>
    </row>
    <row r="69" spans="1:6" s="51" customFormat="1" ht="88.5" hidden="1" customHeight="1">
      <c r="A69" s="184" t="s">
        <v>325</v>
      </c>
      <c r="B69" s="54" t="s">
        <v>326</v>
      </c>
      <c r="C69" s="185">
        <v>0</v>
      </c>
      <c r="D69" s="185">
        <v>0</v>
      </c>
      <c r="E69" s="198" t="e">
        <f t="shared" si="2"/>
        <v>#DIV/0!</v>
      </c>
    </row>
    <row r="70" spans="1:6" s="64" customFormat="1" ht="87" customHeight="1">
      <c r="A70" s="191" t="s">
        <v>327</v>
      </c>
      <c r="B70" s="63" t="s">
        <v>328</v>
      </c>
      <c r="C70" s="185">
        <v>35480</v>
      </c>
      <c r="D70" s="185">
        <f>D71</f>
        <v>14842.88</v>
      </c>
      <c r="E70" s="198">
        <f t="shared" si="2"/>
        <v>41.834498308906426</v>
      </c>
    </row>
    <row r="71" spans="1:6" s="64" customFormat="1" ht="81" customHeight="1">
      <c r="A71" s="191" t="s">
        <v>329</v>
      </c>
      <c r="B71" s="63" t="s">
        <v>573</v>
      </c>
      <c r="C71" s="185">
        <v>35480</v>
      </c>
      <c r="D71" s="185">
        <v>14842.88</v>
      </c>
      <c r="E71" s="198">
        <f t="shared" si="2"/>
        <v>41.834498308906426</v>
      </c>
    </row>
    <row r="72" spans="1:6" s="51" customFormat="1" ht="40.5">
      <c r="A72" s="182" t="s">
        <v>330</v>
      </c>
      <c r="B72" s="65" t="s">
        <v>331</v>
      </c>
      <c r="C72" s="183">
        <f>C73+C76</f>
        <v>15470</v>
      </c>
      <c r="D72" s="183">
        <f>D73+D76</f>
        <v>79326.14</v>
      </c>
      <c r="E72" s="181">
        <f t="shared" si="2"/>
        <v>512.774014221073</v>
      </c>
      <c r="F72" s="51">
        <f>D72/D195*100</f>
        <v>0.65508273137490769</v>
      </c>
    </row>
    <row r="73" spans="1:6" s="51" customFormat="1" ht="21.75" customHeight="1">
      <c r="A73" s="184" t="s">
        <v>332</v>
      </c>
      <c r="B73" s="66" t="s">
        <v>333</v>
      </c>
      <c r="C73" s="185">
        <f>C74</f>
        <v>15470</v>
      </c>
      <c r="D73" s="185">
        <f>D74</f>
        <v>79326.14</v>
      </c>
      <c r="E73" s="198">
        <f t="shared" si="2"/>
        <v>512.774014221073</v>
      </c>
    </row>
    <row r="74" spans="1:6" s="51" customFormat="1" ht="26.25" customHeight="1">
      <c r="A74" s="184" t="s">
        <v>334</v>
      </c>
      <c r="B74" s="66" t="s">
        <v>335</v>
      </c>
      <c r="C74" s="185">
        <f>C75+C110</f>
        <v>15470</v>
      </c>
      <c r="D74" s="185">
        <f>D75+D110</f>
        <v>79326.14</v>
      </c>
      <c r="E74" s="198">
        <f t="shared" si="2"/>
        <v>512.774014221073</v>
      </c>
    </row>
    <row r="75" spans="1:6" s="51" customFormat="1" ht="40.5">
      <c r="A75" s="184" t="s">
        <v>336</v>
      </c>
      <c r="B75" s="66" t="s">
        <v>576</v>
      </c>
      <c r="C75" s="185">
        <v>15470</v>
      </c>
      <c r="D75" s="185">
        <v>8650</v>
      </c>
      <c r="E75" s="198">
        <f t="shared" si="2"/>
        <v>55.914673561732386</v>
      </c>
    </row>
    <row r="76" spans="1:6" s="51" customFormat="1" ht="34.5" hidden="1" customHeight="1">
      <c r="A76" s="184" t="s">
        <v>337</v>
      </c>
      <c r="B76" s="66" t="s">
        <v>338</v>
      </c>
      <c r="C76" s="185">
        <f>C77</f>
        <v>0</v>
      </c>
      <c r="D76" s="185">
        <f>D77</f>
        <v>0</v>
      </c>
      <c r="E76" s="198" t="e">
        <f t="shared" ref="E76:E107" si="3">D76/C76*100</f>
        <v>#DIV/0!</v>
      </c>
    </row>
    <row r="77" spans="1:6" s="51" customFormat="1" ht="38.25" hidden="1" customHeight="1">
      <c r="A77" s="184" t="s">
        <v>339</v>
      </c>
      <c r="B77" s="66" t="s">
        <v>340</v>
      </c>
      <c r="C77" s="185">
        <f>C78</f>
        <v>0</v>
      </c>
      <c r="D77" s="185">
        <f>D78</f>
        <v>0</v>
      </c>
      <c r="E77" s="198" t="e">
        <f t="shared" si="3"/>
        <v>#DIV/0!</v>
      </c>
    </row>
    <row r="78" spans="1:6" s="51" customFormat="1" ht="42.75" hidden="1" customHeight="1">
      <c r="A78" s="184" t="s">
        <v>341</v>
      </c>
      <c r="B78" s="66" t="s">
        <v>342</v>
      </c>
      <c r="C78" s="185"/>
      <c r="D78" s="185"/>
      <c r="E78" s="198" t="e">
        <f t="shared" si="3"/>
        <v>#DIV/0!</v>
      </c>
    </row>
    <row r="79" spans="1:6" s="51" customFormat="1" ht="1.5" hidden="1" customHeight="1">
      <c r="A79" s="182" t="s">
        <v>343</v>
      </c>
      <c r="B79" s="53" t="s">
        <v>344</v>
      </c>
      <c r="C79" s="183">
        <f>C80+C83</f>
        <v>0</v>
      </c>
      <c r="D79" s="183">
        <f>D80+D83</f>
        <v>0</v>
      </c>
      <c r="E79" s="198" t="e">
        <f t="shared" si="3"/>
        <v>#DIV/0!</v>
      </c>
    </row>
    <row r="80" spans="1:6" s="51" customFormat="1" ht="86.25" hidden="1" customHeight="1">
      <c r="A80" s="184" t="s">
        <v>345</v>
      </c>
      <c r="B80" s="54" t="s">
        <v>346</v>
      </c>
      <c r="C80" s="183">
        <f>C81</f>
        <v>0</v>
      </c>
      <c r="D80" s="183">
        <f>D81</f>
        <v>0</v>
      </c>
      <c r="E80" s="198" t="e">
        <f t="shared" si="3"/>
        <v>#DIV/0!</v>
      </c>
    </row>
    <row r="81" spans="1:5" s="51" customFormat="1" ht="92.25" hidden="1" customHeight="1">
      <c r="A81" s="184" t="s">
        <v>347</v>
      </c>
      <c r="B81" s="54" t="s">
        <v>348</v>
      </c>
      <c r="C81" s="183">
        <f>C82</f>
        <v>0</v>
      </c>
      <c r="D81" s="183">
        <f>D82</f>
        <v>0</v>
      </c>
      <c r="E81" s="198" t="e">
        <f t="shared" si="3"/>
        <v>#DIV/0!</v>
      </c>
    </row>
    <row r="82" spans="1:5" s="51" customFormat="1" ht="111" hidden="1" customHeight="1">
      <c r="A82" s="184" t="s">
        <v>349</v>
      </c>
      <c r="B82" s="54" t="s">
        <v>350</v>
      </c>
      <c r="C82" s="185">
        <v>0</v>
      </c>
      <c r="D82" s="185">
        <v>0</v>
      </c>
      <c r="E82" s="198" t="e">
        <f t="shared" si="3"/>
        <v>#DIV/0!</v>
      </c>
    </row>
    <row r="83" spans="1:5" s="51" customFormat="1" ht="60.75" hidden="1">
      <c r="A83" s="184" t="s">
        <v>351</v>
      </c>
      <c r="B83" s="54" t="s">
        <v>352</v>
      </c>
      <c r="C83" s="185">
        <f>C84</f>
        <v>0</v>
      </c>
      <c r="D83" s="185">
        <f>D84</f>
        <v>0</v>
      </c>
      <c r="E83" s="198" t="e">
        <f t="shared" si="3"/>
        <v>#DIV/0!</v>
      </c>
    </row>
    <row r="84" spans="1:5" s="51" customFormat="1" ht="39" hidden="1" customHeight="1">
      <c r="A84" s="184" t="s">
        <v>353</v>
      </c>
      <c r="B84" s="54" t="s">
        <v>354</v>
      </c>
      <c r="C84" s="185">
        <f>C85</f>
        <v>0</v>
      </c>
      <c r="D84" s="185">
        <f>D85</f>
        <v>0</v>
      </c>
      <c r="E84" s="198" t="e">
        <f t="shared" si="3"/>
        <v>#DIV/0!</v>
      </c>
    </row>
    <row r="85" spans="1:5" s="51" customFormat="1" ht="39.75" hidden="1" customHeight="1">
      <c r="A85" s="184" t="s">
        <v>355</v>
      </c>
      <c r="B85" s="54" t="s">
        <v>356</v>
      </c>
      <c r="C85" s="185">
        <v>0</v>
      </c>
      <c r="D85" s="185">
        <v>0</v>
      </c>
      <c r="E85" s="198" t="e">
        <f t="shared" si="3"/>
        <v>#DIV/0!</v>
      </c>
    </row>
    <row r="86" spans="1:5" s="51" customFormat="1" ht="60.75" hidden="1">
      <c r="A86" s="184" t="s">
        <v>357</v>
      </c>
      <c r="B86" s="54" t="s">
        <v>358</v>
      </c>
      <c r="C86" s="185"/>
      <c r="D86" s="185"/>
      <c r="E86" s="198" t="e">
        <f t="shared" si="3"/>
        <v>#DIV/0!</v>
      </c>
    </row>
    <row r="87" spans="1:5" s="51" customFormat="1" ht="60.75" hidden="1">
      <c r="A87" s="184" t="s">
        <v>359</v>
      </c>
      <c r="B87" s="54" t="s">
        <v>360</v>
      </c>
      <c r="C87" s="185"/>
      <c r="D87" s="185"/>
      <c r="E87" s="198" t="e">
        <f t="shared" si="3"/>
        <v>#DIV/0!</v>
      </c>
    </row>
    <row r="88" spans="1:5" s="51" customFormat="1" ht="40.5" hidden="1">
      <c r="A88" s="182" t="s">
        <v>361</v>
      </c>
      <c r="B88" s="53" t="s">
        <v>362</v>
      </c>
      <c r="C88" s="183">
        <f>C89+C92+C95+C97+C101+C105+C102+C104+C99</f>
        <v>0</v>
      </c>
      <c r="D88" s="183">
        <f>D89+D92+D95+D97+D101+D105+D102+D104+D99</f>
        <v>0</v>
      </c>
      <c r="E88" s="198" t="e">
        <f t="shared" si="3"/>
        <v>#DIV/0!</v>
      </c>
    </row>
    <row r="89" spans="1:5" s="51" customFormat="1" ht="40.5" hidden="1">
      <c r="A89" s="184" t="s">
        <v>363</v>
      </c>
      <c r="B89" s="54" t="s">
        <v>364</v>
      </c>
      <c r="C89" s="183"/>
      <c r="D89" s="183"/>
      <c r="E89" s="198" t="e">
        <f t="shared" si="3"/>
        <v>#DIV/0!</v>
      </c>
    </row>
    <row r="90" spans="1:5" s="51" customFormat="1" ht="81" hidden="1">
      <c r="A90" s="184" t="s">
        <v>365</v>
      </c>
      <c r="B90" s="54" t="s">
        <v>366</v>
      </c>
      <c r="C90" s="183"/>
      <c r="D90" s="183"/>
      <c r="E90" s="198" t="e">
        <f t="shared" si="3"/>
        <v>#DIV/0!</v>
      </c>
    </row>
    <row r="91" spans="1:5" s="51" customFormat="1" ht="60.75" hidden="1">
      <c r="A91" s="184" t="s">
        <v>367</v>
      </c>
      <c r="B91" s="54" t="s">
        <v>368</v>
      </c>
      <c r="C91" s="183"/>
      <c r="D91" s="183"/>
      <c r="E91" s="198" t="e">
        <f t="shared" si="3"/>
        <v>#DIV/0!</v>
      </c>
    </row>
    <row r="92" spans="1:5" s="51" customFormat="1" ht="60.75" hidden="1">
      <c r="A92" s="184" t="s">
        <v>369</v>
      </c>
      <c r="B92" s="54" t="s">
        <v>370</v>
      </c>
      <c r="C92" s="183"/>
      <c r="D92" s="183"/>
      <c r="E92" s="198" t="e">
        <f t="shared" si="3"/>
        <v>#DIV/0!</v>
      </c>
    </row>
    <row r="93" spans="1:5" s="51" customFormat="1" ht="20.25" hidden="1">
      <c r="A93" s="184"/>
      <c r="B93" s="54"/>
      <c r="C93" s="183"/>
      <c r="D93" s="183"/>
      <c r="E93" s="198" t="e">
        <f t="shared" si="3"/>
        <v>#DIV/0!</v>
      </c>
    </row>
    <row r="94" spans="1:5" s="51" customFormat="1" ht="20.25" hidden="1">
      <c r="A94" s="184"/>
      <c r="B94" s="54"/>
      <c r="C94" s="183"/>
      <c r="D94" s="183"/>
      <c r="E94" s="198" t="e">
        <f t="shared" si="3"/>
        <v>#DIV/0!</v>
      </c>
    </row>
    <row r="95" spans="1:5" s="51" customFormat="1" ht="40.5" hidden="1">
      <c r="A95" s="184" t="s">
        <v>371</v>
      </c>
      <c r="B95" s="54" t="s">
        <v>372</v>
      </c>
      <c r="C95" s="183"/>
      <c r="D95" s="183"/>
      <c r="E95" s="198" t="e">
        <f t="shared" si="3"/>
        <v>#DIV/0!</v>
      </c>
    </row>
    <row r="96" spans="1:5" s="51" customFormat="1" ht="60.75" hidden="1">
      <c r="A96" s="184" t="s">
        <v>373</v>
      </c>
      <c r="B96" s="54" t="s">
        <v>374</v>
      </c>
      <c r="C96" s="185"/>
      <c r="D96" s="185"/>
      <c r="E96" s="198" t="e">
        <f t="shared" si="3"/>
        <v>#DIV/0!</v>
      </c>
    </row>
    <row r="97" spans="1:6" s="51" customFormat="1" ht="101.25" hidden="1">
      <c r="A97" s="184" t="s">
        <v>375</v>
      </c>
      <c r="B97" s="54" t="s">
        <v>376</v>
      </c>
      <c r="C97" s="185">
        <f>C98</f>
        <v>0</v>
      </c>
      <c r="D97" s="185">
        <f>D98</f>
        <v>0</v>
      </c>
      <c r="E97" s="198" t="e">
        <f t="shared" si="3"/>
        <v>#DIV/0!</v>
      </c>
    </row>
    <row r="98" spans="1:6" s="51" customFormat="1" ht="40.5" hidden="1">
      <c r="A98" s="184" t="s">
        <v>377</v>
      </c>
      <c r="B98" s="54" t="s">
        <v>378</v>
      </c>
      <c r="C98" s="185"/>
      <c r="D98" s="185"/>
      <c r="E98" s="198" t="e">
        <f t="shared" si="3"/>
        <v>#DIV/0!</v>
      </c>
    </row>
    <row r="99" spans="1:6" s="51" customFormat="1" ht="37.5" hidden="1" customHeight="1">
      <c r="A99" s="184" t="s">
        <v>379</v>
      </c>
      <c r="B99" s="54" t="s">
        <v>380</v>
      </c>
      <c r="C99" s="185">
        <f>C100</f>
        <v>0</v>
      </c>
      <c r="D99" s="185">
        <f>D100</f>
        <v>0</v>
      </c>
      <c r="E99" s="198" t="e">
        <f t="shared" si="3"/>
        <v>#DIV/0!</v>
      </c>
    </row>
    <row r="100" spans="1:6" s="51" customFormat="1" ht="37.5" hidden="1" customHeight="1">
      <c r="A100" s="184" t="s">
        <v>381</v>
      </c>
      <c r="B100" s="54" t="s">
        <v>382</v>
      </c>
      <c r="C100" s="185">
        <v>0</v>
      </c>
      <c r="D100" s="185">
        <v>0</v>
      </c>
      <c r="E100" s="198" t="e">
        <f t="shared" si="3"/>
        <v>#DIV/0!</v>
      </c>
    </row>
    <row r="101" spans="1:6" s="51" customFormat="1" ht="60.75" hidden="1">
      <c r="A101" s="192" t="s">
        <v>383</v>
      </c>
      <c r="B101" s="54" t="s">
        <v>384</v>
      </c>
      <c r="C101" s="185">
        <v>0</v>
      </c>
      <c r="D101" s="185">
        <v>0</v>
      </c>
      <c r="E101" s="198" t="e">
        <f t="shared" si="3"/>
        <v>#DIV/0!</v>
      </c>
    </row>
    <row r="102" spans="1:6" s="68" customFormat="1" ht="60.75" hidden="1">
      <c r="A102" s="193" t="s">
        <v>385</v>
      </c>
      <c r="B102" s="67" t="s">
        <v>386</v>
      </c>
      <c r="C102" s="185">
        <f>C103</f>
        <v>0</v>
      </c>
      <c r="D102" s="185">
        <f>D103</f>
        <v>0</v>
      </c>
      <c r="E102" s="198" t="e">
        <f t="shared" si="3"/>
        <v>#DIV/0!</v>
      </c>
    </row>
    <row r="103" spans="1:6" s="68" customFormat="1" ht="60.75" hidden="1">
      <c r="A103" s="193" t="s">
        <v>387</v>
      </c>
      <c r="B103" s="67" t="s">
        <v>388</v>
      </c>
      <c r="C103" s="185"/>
      <c r="D103" s="185"/>
      <c r="E103" s="198" t="e">
        <f t="shared" si="3"/>
        <v>#DIV/0!</v>
      </c>
    </row>
    <row r="104" spans="1:6" s="68" customFormat="1" ht="72" hidden="1" customHeight="1">
      <c r="A104" s="193" t="s">
        <v>389</v>
      </c>
      <c r="B104" s="67" t="s">
        <v>390</v>
      </c>
      <c r="C104" s="185">
        <v>0</v>
      </c>
      <c r="D104" s="185">
        <v>0</v>
      </c>
      <c r="E104" s="198" t="e">
        <f t="shared" si="3"/>
        <v>#DIV/0!</v>
      </c>
    </row>
    <row r="105" spans="1:6" s="51" customFormat="1" ht="40.5" hidden="1">
      <c r="A105" s="192" t="s">
        <v>391</v>
      </c>
      <c r="B105" s="54" t="s">
        <v>392</v>
      </c>
      <c r="C105" s="185">
        <f>C106</f>
        <v>0</v>
      </c>
      <c r="D105" s="185">
        <f>D106</f>
        <v>0</v>
      </c>
      <c r="E105" s="198" t="e">
        <f t="shared" si="3"/>
        <v>#DIV/0!</v>
      </c>
    </row>
    <row r="106" spans="1:6" s="51" customFormat="1" ht="51.75" hidden="1" customHeight="1">
      <c r="A106" s="192" t="s">
        <v>393</v>
      </c>
      <c r="B106" s="55" t="s">
        <v>394</v>
      </c>
      <c r="C106" s="185">
        <v>0</v>
      </c>
      <c r="D106" s="185">
        <v>0</v>
      </c>
      <c r="E106" s="198" t="e">
        <f t="shared" si="3"/>
        <v>#DIV/0!</v>
      </c>
    </row>
    <row r="107" spans="1:6" s="70" customFormat="1" ht="63.75" hidden="1" customHeight="1">
      <c r="A107" s="194" t="s">
        <v>395</v>
      </c>
      <c r="B107" s="69" t="s">
        <v>396</v>
      </c>
      <c r="C107" s="183"/>
      <c r="D107" s="183"/>
      <c r="E107" s="198" t="e">
        <f t="shared" si="3"/>
        <v>#DIV/0!</v>
      </c>
    </row>
    <row r="108" spans="1:6" s="70" customFormat="1" ht="39.75" hidden="1" customHeight="1">
      <c r="A108" s="195" t="s">
        <v>397</v>
      </c>
      <c r="B108" s="71" t="s">
        <v>398</v>
      </c>
      <c r="C108" s="183"/>
      <c r="D108" s="183"/>
      <c r="E108" s="198" t="e">
        <f>D108/C108*100</f>
        <v>#DIV/0!</v>
      </c>
    </row>
    <row r="109" spans="1:6" s="70" customFormat="1" ht="60.75" hidden="1">
      <c r="A109" s="195" t="s">
        <v>399</v>
      </c>
      <c r="B109" s="71" t="s">
        <v>400</v>
      </c>
      <c r="C109" s="185"/>
      <c r="D109" s="185"/>
      <c r="E109" s="198" t="e">
        <f>D109/C109*100</f>
        <v>#DIV/0!</v>
      </c>
    </row>
    <row r="110" spans="1:6" s="70" customFormat="1" ht="24" customHeight="1">
      <c r="A110" s="184" t="s">
        <v>685</v>
      </c>
      <c r="B110" s="66" t="s">
        <v>686</v>
      </c>
      <c r="C110" s="185"/>
      <c r="D110" s="185">
        <v>70676.14</v>
      </c>
      <c r="E110" s="198">
        <v>0</v>
      </c>
    </row>
    <row r="111" spans="1:6" s="51" customFormat="1" ht="21.75" customHeight="1">
      <c r="A111" s="182" t="s">
        <v>401</v>
      </c>
      <c r="B111" s="53" t="s">
        <v>402</v>
      </c>
      <c r="C111" s="183">
        <f>C112+C192+C180</f>
        <v>280550</v>
      </c>
      <c r="D111" s="183">
        <f>D112+D192+D180</f>
        <v>136578.14000000001</v>
      </c>
      <c r="E111" s="181">
        <f t="shared" ref="E111:E142" si="4">D111/C111*100</f>
        <v>48.682281233291754</v>
      </c>
      <c r="F111" s="51">
        <f>D111/D195*100</f>
        <v>1.1278751367116129</v>
      </c>
    </row>
    <row r="112" spans="1:6" s="51" customFormat="1" ht="44.25" customHeight="1">
      <c r="A112" s="184" t="s">
        <v>403</v>
      </c>
      <c r="B112" s="54" t="s">
        <v>404</v>
      </c>
      <c r="C112" s="185">
        <f>C113+C118+C163+C174+C184</f>
        <v>280550</v>
      </c>
      <c r="D112" s="185">
        <f>D113+D118+D163+D174+D184</f>
        <v>136578.14000000001</v>
      </c>
      <c r="E112" s="198">
        <f t="shared" si="4"/>
        <v>48.682281233291754</v>
      </c>
    </row>
    <row r="113" spans="1:5" s="51" customFormat="1" ht="0.75" customHeight="1">
      <c r="A113" s="182"/>
      <c r="B113" s="53"/>
      <c r="C113" s="183"/>
      <c r="D113" s="183"/>
      <c r="E113" s="181" t="e">
        <f t="shared" si="4"/>
        <v>#DIV/0!</v>
      </c>
    </row>
    <row r="114" spans="1:5" s="51" customFormat="1" ht="27.75" hidden="1" customHeight="1">
      <c r="A114" s="184"/>
      <c r="B114" s="54"/>
      <c r="C114" s="183"/>
      <c r="D114" s="183"/>
      <c r="E114" s="181" t="e">
        <f t="shared" si="4"/>
        <v>#DIV/0!</v>
      </c>
    </row>
    <row r="115" spans="1:5" s="51" customFormat="1" ht="20.25" hidden="1">
      <c r="A115" s="184"/>
      <c r="B115" s="54"/>
      <c r="C115" s="185"/>
      <c r="D115" s="185"/>
      <c r="E115" s="181" t="e">
        <f t="shared" si="4"/>
        <v>#DIV/0!</v>
      </c>
    </row>
    <row r="116" spans="1:5" s="51" customFormat="1" ht="40.5" hidden="1">
      <c r="A116" s="184" t="s">
        <v>405</v>
      </c>
      <c r="B116" s="54" t="s">
        <v>406</v>
      </c>
      <c r="C116" s="183">
        <f>C117</f>
        <v>0</v>
      </c>
      <c r="D116" s="183">
        <f>D117</f>
        <v>0</v>
      </c>
      <c r="E116" s="181" t="e">
        <f t="shared" si="4"/>
        <v>#DIV/0!</v>
      </c>
    </row>
    <row r="117" spans="1:5" s="51" customFormat="1" ht="40.5" hidden="1">
      <c r="A117" s="184" t="s">
        <v>407</v>
      </c>
      <c r="B117" s="54" t="s">
        <v>408</v>
      </c>
      <c r="C117" s="185"/>
      <c r="D117" s="185"/>
      <c r="E117" s="181" t="e">
        <f t="shared" si="4"/>
        <v>#DIV/0!</v>
      </c>
    </row>
    <row r="118" spans="1:5" s="51" customFormat="1" ht="60.75" hidden="1">
      <c r="A118" s="182" t="s">
        <v>409</v>
      </c>
      <c r="B118" s="53" t="s">
        <v>410</v>
      </c>
      <c r="C118" s="183">
        <f>C119+C121+C123+C125+C127+C129+C131+C133+C135+C137+C139+C141+C143+C148+C153+C155+C157+C159+C161</f>
        <v>0</v>
      </c>
      <c r="D118" s="183">
        <f>D119+D121+D123+D125+D127+D129+D131+D133+D135+D137+D139+D141+D143+D148+D153+D155+D157+D159+D161</f>
        <v>0</v>
      </c>
      <c r="E118" s="181" t="e">
        <f t="shared" si="4"/>
        <v>#DIV/0!</v>
      </c>
    </row>
    <row r="119" spans="1:5" s="51" customFormat="1" ht="40.5" hidden="1">
      <c r="A119" s="184" t="s">
        <v>411</v>
      </c>
      <c r="B119" s="54" t="s">
        <v>412</v>
      </c>
      <c r="C119" s="183"/>
      <c r="D119" s="183"/>
      <c r="E119" s="181" t="e">
        <f t="shared" si="4"/>
        <v>#DIV/0!</v>
      </c>
    </row>
    <row r="120" spans="1:5" s="51" customFormat="1" ht="40.5" hidden="1">
      <c r="A120" s="184" t="s">
        <v>413</v>
      </c>
      <c r="B120" s="54" t="s">
        <v>414</v>
      </c>
      <c r="C120" s="185"/>
      <c r="D120" s="185"/>
      <c r="E120" s="181" t="e">
        <f t="shared" si="4"/>
        <v>#DIV/0!</v>
      </c>
    </row>
    <row r="121" spans="1:5" s="51" customFormat="1" ht="40.5" hidden="1">
      <c r="A121" s="184" t="s">
        <v>415</v>
      </c>
      <c r="B121" s="54" t="s">
        <v>416</v>
      </c>
      <c r="C121" s="183">
        <f>C122</f>
        <v>0</v>
      </c>
      <c r="D121" s="183">
        <f>D122</f>
        <v>0</v>
      </c>
      <c r="E121" s="181" t="e">
        <f t="shared" si="4"/>
        <v>#DIV/0!</v>
      </c>
    </row>
    <row r="122" spans="1:5" s="51" customFormat="1" ht="40.5" hidden="1">
      <c r="A122" s="184" t="s">
        <v>417</v>
      </c>
      <c r="B122" s="58" t="s">
        <v>418</v>
      </c>
      <c r="C122" s="185"/>
      <c r="D122" s="185"/>
      <c r="E122" s="181" t="e">
        <f t="shared" si="4"/>
        <v>#DIV/0!</v>
      </c>
    </row>
    <row r="123" spans="1:5" s="51" customFormat="1" ht="40.5" hidden="1">
      <c r="A123" s="184" t="s">
        <v>419</v>
      </c>
      <c r="B123" s="72" t="s">
        <v>420</v>
      </c>
      <c r="C123" s="183">
        <f>C124</f>
        <v>0</v>
      </c>
      <c r="D123" s="183">
        <f>D124</f>
        <v>0</v>
      </c>
      <c r="E123" s="181" t="e">
        <f t="shared" si="4"/>
        <v>#DIV/0!</v>
      </c>
    </row>
    <row r="124" spans="1:5" s="51" customFormat="1" ht="60.75" hidden="1">
      <c r="A124" s="184" t="s">
        <v>421</v>
      </c>
      <c r="B124" s="72" t="s">
        <v>422</v>
      </c>
      <c r="C124" s="185"/>
      <c r="D124" s="185"/>
      <c r="E124" s="181" t="e">
        <f t="shared" si="4"/>
        <v>#DIV/0!</v>
      </c>
    </row>
    <row r="125" spans="1:5" s="51" customFormat="1" ht="40.5" hidden="1">
      <c r="A125" s="184" t="s">
        <v>423</v>
      </c>
      <c r="B125" s="54" t="s">
        <v>424</v>
      </c>
      <c r="C125" s="183"/>
      <c r="D125" s="183"/>
      <c r="E125" s="181" t="e">
        <f t="shared" si="4"/>
        <v>#DIV/0!</v>
      </c>
    </row>
    <row r="126" spans="1:5" s="51" customFormat="1" ht="40.5" hidden="1">
      <c r="A126" s="184" t="s">
        <v>425</v>
      </c>
      <c r="B126" s="54" t="s">
        <v>426</v>
      </c>
      <c r="C126" s="185"/>
      <c r="D126" s="185"/>
      <c r="E126" s="181" t="e">
        <f t="shared" si="4"/>
        <v>#DIV/0!</v>
      </c>
    </row>
    <row r="127" spans="1:5" s="51" customFormat="1" ht="60.75" hidden="1">
      <c r="A127" s="184" t="s">
        <v>427</v>
      </c>
      <c r="B127" s="54" t="s">
        <v>428</v>
      </c>
      <c r="C127" s="183">
        <f>C128</f>
        <v>0</v>
      </c>
      <c r="D127" s="183">
        <f>D128</f>
        <v>0</v>
      </c>
      <c r="E127" s="181" t="e">
        <f t="shared" si="4"/>
        <v>#DIV/0!</v>
      </c>
    </row>
    <row r="128" spans="1:5" s="51" customFormat="1" ht="60.75" hidden="1">
      <c r="A128" s="184" t="s">
        <v>429</v>
      </c>
      <c r="B128" s="54" t="s">
        <v>430</v>
      </c>
      <c r="C128" s="185"/>
      <c r="D128" s="185"/>
      <c r="E128" s="181" t="e">
        <f t="shared" si="4"/>
        <v>#DIV/0!</v>
      </c>
    </row>
    <row r="129" spans="1:5" s="51" customFormat="1" ht="40.5" hidden="1">
      <c r="A129" s="184" t="s">
        <v>431</v>
      </c>
      <c r="B129" s="54" t="s">
        <v>432</v>
      </c>
      <c r="C129" s="183"/>
      <c r="D129" s="183"/>
      <c r="E129" s="181" t="e">
        <f t="shared" si="4"/>
        <v>#DIV/0!</v>
      </c>
    </row>
    <row r="130" spans="1:5" s="51" customFormat="1" ht="60.75" hidden="1">
      <c r="A130" s="184" t="s">
        <v>433</v>
      </c>
      <c r="B130" s="54" t="s">
        <v>434</v>
      </c>
      <c r="C130" s="185"/>
      <c r="D130" s="185"/>
      <c r="E130" s="181" t="e">
        <f t="shared" si="4"/>
        <v>#DIV/0!</v>
      </c>
    </row>
    <row r="131" spans="1:5" s="51" customFormat="1" ht="60.75" hidden="1">
      <c r="A131" s="184" t="s">
        <v>435</v>
      </c>
      <c r="B131" s="58" t="s">
        <v>436</v>
      </c>
      <c r="C131" s="183">
        <f>C132</f>
        <v>0</v>
      </c>
      <c r="D131" s="183">
        <f>D132</f>
        <v>0</v>
      </c>
      <c r="E131" s="181" t="e">
        <f t="shared" si="4"/>
        <v>#DIV/0!</v>
      </c>
    </row>
    <row r="132" spans="1:5" s="51" customFormat="1" ht="60.75" hidden="1">
      <c r="A132" s="184" t="s">
        <v>437</v>
      </c>
      <c r="B132" s="58" t="s">
        <v>438</v>
      </c>
      <c r="C132" s="185"/>
      <c r="D132" s="185"/>
      <c r="E132" s="181" t="e">
        <f t="shared" si="4"/>
        <v>#DIV/0!</v>
      </c>
    </row>
    <row r="133" spans="1:5" s="51" customFormat="1" ht="40.5" hidden="1">
      <c r="A133" s="184" t="s">
        <v>439</v>
      </c>
      <c r="B133" s="54" t="s">
        <v>440</v>
      </c>
      <c r="C133" s="183">
        <f>C134</f>
        <v>0</v>
      </c>
      <c r="D133" s="183">
        <f>D134</f>
        <v>0</v>
      </c>
      <c r="E133" s="181" t="e">
        <f t="shared" si="4"/>
        <v>#DIV/0!</v>
      </c>
    </row>
    <row r="134" spans="1:5" s="51" customFormat="1" ht="40.5" hidden="1">
      <c r="A134" s="184" t="s">
        <v>441</v>
      </c>
      <c r="B134" s="54" t="s">
        <v>442</v>
      </c>
      <c r="C134" s="185"/>
      <c r="D134" s="185"/>
      <c r="E134" s="181" t="e">
        <f t="shared" si="4"/>
        <v>#DIV/0!</v>
      </c>
    </row>
    <row r="135" spans="1:5" s="51" customFormat="1" ht="81" hidden="1">
      <c r="A135" s="184" t="s">
        <v>443</v>
      </c>
      <c r="B135" s="73" t="s">
        <v>444</v>
      </c>
      <c r="C135" s="185">
        <f>C136</f>
        <v>0</v>
      </c>
      <c r="D135" s="185">
        <f>D136</f>
        <v>0</v>
      </c>
      <c r="E135" s="181" t="e">
        <f t="shared" si="4"/>
        <v>#DIV/0!</v>
      </c>
    </row>
    <row r="136" spans="1:5" s="51" customFormat="1" ht="50.25" hidden="1" customHeight="1">
      <c r="A136" s="184" t="s">
        <v>445</v>
      </c>
      <c r="B136" s="73" t="s">
        <v>446</v>
      </c>
      <c r="C136" s="185"/>
      <c r="D136" s="185"/>
      <c r="E136" s="181" t="e">
        <f t="shared" si="4"/>
        <v>#DIV/0!</v>
      </c>
    </row>
    <row r="137" spans="1:5" s="51" customFormat="1" ht="40.5" hidden="1">
      <c r="A137" s="184" t="s">
        <v>447</v>
      </c>
      <c r="B137" s="58" t="s">
        <v>459</v>
      </c>
      <c r="C137" s="183">
        <f>C138</f>
        <v>0</v>
      </c>
      <c r="D137" s="183">
        <f>D138</f>
        <v>0</v>
      </c>
      <c r="E137" s="181" t="e">
        <f t="shared" si="4"/>
        <v>#DIV/0!</v>
      </c>
    </row>
    <row r="138" spans="1:5" s="51" customFormat="1" ht="40.5" hidden="1">
      <c r="A138" s="184" t="s">
        <v>460</v>
      </c>
      <c r="B138" s="58" t="s">
        <v>461</v>
      </c>
      <c r="C138" s="185"/>
      <c r="D138" s="185"/>
      <c r="E138" s="181" t="e">
        <f t="shared" si="4"/>
        <v>#DIV/0!</v>
      </c>
    </row>
    <row r="139" spans="1:5" s="51" customFormat="1" ht="40.5" hidden="1">
      <c r="A139" s="184" t="s">
        <v>462</v>
      </c>
      <c r="B139" s="73" t="s">
        <v>463</v>
      </c>
      <c r="C139" s="183">
        <f>C140</f>
        <v>0</v>
      </c>
      <c r="D139" s="183">
        <f>D140</f>
        <v>0</v>
      </c>
      <c r="E139" s="181" t="e">
        <f t="shared" si="4"/>
        <v>#DIV/0!</v>
      </c>
    </row>
    <row r="140" spans="1:5" s="51" customFormat="1" ht="40.5" hidden="1">
      <c r="A140" s="184" t="s">
        <v>464</v>
      </c>
      <c r="B140" s="73" t="s">
        <v>465</v>
      </c>
      <c r="C140" s="185"/>
      <c r="D140" s="185"/>
      <c r="E140" s="181" t="e">
        <f t="shared" si="4"/>
        <v>#DIV/0!</v>
      </c>
    </row>
    <row r="141" spans="1:5" s="51" customFormat="1" ht="40.5" hidden="1">
      <c r="A141" s="184" t="s">
        <v>466</v>
      </c>
      <c r="B141" s="54" t="s">
        <v>467</v>
      </c>
      <c r="C141" s="183">
        <f>C142</f>
        <v>0</v>
      </c>
      <c r="D141" s="183">
        <f>D142</f>
        <v>0</v>
      </c>
      <c r="E141" s="181" t="e">
        <f t="shared" si="4"/>
        <v>#DIV/0!</v>
      </c>
    </row>
    <row r="142" spans="1:5" s="51" customFormat="1" ht="60.75" hidden="1">
      <c r="A142" s="184" t="s">
        <v>468</v>
      </c>
      <c r="B142" s="54" t="s">
        <v>469</v>
      </c>
      <c r="C142" s="185"/>
      <c r="D142" s="185"/>
      <c r="E142" s="181" t="e">
        <f t="shared" si="4"/>
        <v>#DIV/0!</v>
      </c>
    </row>
    <row r="143" spans="1:5" s="51" customFormat="1" ht="101.25" hidden="1">
      <c r="A143" s="184" t="s">
        <v>470</v>
      </c>
      <c r="B143" s="54" t="s">
        <v>471</v>
      </c>
      <c r="C143" s="183">
        <f>C144</f>
        <v>0</v>
      </c>
      <c r="D143" s="183">
        <f>D144</f>
        <v>0</v>
      </c>
      <c r="E143" s="181" t="e">
        <f t="shared" ref="E143:E174" si="5">D143/C143*100</f>
        <v>#DIV/0!</v>
      </c>
    </row>
    <row r="144" spans="1:5" s="51" customFormat="1" ht="101.25" hidden="1">
      <c r="A144" s="184" t="s">
        <v>472</v>
      </c>
      <c r="B144" s="54" t="s">
        <v>473</v>
      </c>
      <c r="C144" s="185">
        <f>C145+C146+C147</f>
        <v>0</v>
      </c>
      <c r="D144" s="185">
        <f>D145+D146+D147</f>
        <v>0</v>
      </c>
      <c r="E144" s="181" t="e">
        <f t="shared" si="5"/>
        <v>#DIV/0!</v>
      </c>
    </row>
    <row r="145" spans="1:5" s="51" customFormat="1" ht="81" hidden="1">
      <c r="A145" s="184" t="s">
        <v>474</v>
      </c>
      <c r="B145" s="54" t="s">
        <v>475</v>
      </c>
      <c r="C145" s="185"/>
      <c r="D145" s="185"/>
      <c r="E145" s="181" t="e">
        <f t="shared" si="5"/>
        <v>#DIV/0!</v>
      </c>
    </row>
    <row r="146" spans="1:5" s="51" customFormat="1" ht="81" hidden="1">
      <c r="A146" s="184" t="s">
        <v>476</v>
      </c>
      <c r="B146" s="54" t="s">
        <v>477</v>
      </c>
      <c r="C146" s="185"/>
      <c r="D146" s="185"/>
      <c r="E146" s="181" t="e">
        <f t="shared" si="5"/>
        <v>#DIV/0!</v>
      </c>
    </row>
    <row r="147" spans="1:5" s="51" customFormat="1" ht="101.25" hidden="1">
      <c r="A147" s="184" t="s">
        <v>478</v>
      </c>
      <c r="B147" s="54" t="s">
        <v>479</v>
      </c>
      <c r="C147" s="196"/>
      <c r="D147" s="196"/>
      <c r="E147" s="181" t="e">
        <f t="shared" si="5"/>
        <v>#DIV/0!</v>
      </c>
    </row>
    <row r="148" spans="1:5" s="51" customFormat="1" ht="81" hidden="1">
      <c r="A148" s="184" t="s">
        <v>480</v>
      </c>
      <c r="B148" s="54" t="s">
        <v>481</v>
      </c>
      <c r="C148" s="183">
        <f>C149</f>
        <v>0</v>
      </c>
      <c r="D148" s="183">
        <f>D149</f>
        <v>0</v>
      </c>
      <c r="E148" s="181" t="e">
        <f t="shared" si="5"/>
        <v>#DIV/0!</v>
      </c>
    </row>
    <row r="149" spans="1:5" s="51" customFormat="1" ht="60.75" hidden="1">
      <c r="A149" s="184" t="s">
        <v>482</v>
      </c>
      <c r="B149" s="54" t="s">
        <v>483</v>
      </c>
      <c r="C149" s="185">
        <f>C150+C151+C152</f>
        <v>0</v>
      </c>
      <c r="D149" s="185">
        <f>D150+D151+D152</f>
        <v>0</v>
      </c>
      <c r="E149" s="181" t="e">
        <f t="shared" si="5"/>
        <v>#DIV/0!</v>
      </c>
    </row>
    <row r="150" spans="1:5" s="51" customFormat="1" ht="40.5" hidden="1">
      <c r="A150" s="184" t="s">
        <v>484</v>
      </c>
      <c r="B150" s="54" t="s">
        <v>485</v>
      </c>
      <c r="C150" s="185"/>
      <c r="D150" s="185"/>
      <c r="E150" s="181" t="e">
        <f t="shared" si="5"/>
        <v>#DIV/0!</v>
      </c>
    </row>
    <row r="151" spans="1:5" s="51" customFormat="1" ht="60.75" hidden="1">
      <c r="A151" s="184" t="s">
        <v>486</v>
      </c>
      <c r="B151" s="54" t="s">
        <v>487</v>
      </c>
      <c r="C151" s="185"/>
      <c r="D151" s="185"/>
      <c r="E151" s="181" t="e">
        <f t="shared" si="5"/>
        <v>#DIV/0!</v>
      </c>
    </row>
    <row r="152" spans="1:5" s="51" customFormat="1" ht="81" hidden="1">
      <c r="A152" s="184" t="s">
        <v>488</v>
      </c>
      <c r="B152" s="54" t="s">
        <v>489</v>
      </c>
      <c r="C152" s="196"/>
      <c r="D152" s="196"/>
      <c r="E152" s="181" t="e">
        <f t="shared" si="5"/>
        <v>#DIV/0!</v>
      </c>
    </row>
    <row r="153" spans="1:5" s="51" customFormat="1" ht="40.5" hidden="1">
      <c r="A153" s="184" t="s">
        <v>490</v>
      </c>
      <c r="B153" s="73" t="s">
        <v>491</v>
      </c>
      <c r="C153" s="185"/>
      <c r="D153" s="185"/>
      <c r="E153" s="181" t="e">
        <f t="shared" si="5"/>
        <v>#DIV/0!</v>
      </c>
    </row>
    <row r="154" spans="1:5" s="51" customFormat="1" ht="40.5" hidden="1">
      <c r="A154" s="184" t="s">
        <v>492</v>
      </c>
      <c r="B154" s="73" t="s">
        <v>493</v>
      </c>
      <c r="C154" s="185"/>
      <c r="D154" s="185"/>
      <c r="E154" s="181" t="e">
        <f t="shared" si="5"/>
        <v>#DIV/0!</v>
      </c>
    </row>
    <row r="155" spans="1:5" s="51" customFormat="1" ht="60.75" hidden="1">
      <c r="A155" s="184" t="s">
        <v>494</v>
      </c>
      <c r="B155" s="54" t="s">
        <v>495</v>
      </c>
      <c r="C155" s="183">
        <f>C156</f>
        <v>0</v>
      </c>
      <c r="D155" s="183">
        <f>D156</f>
        <v>0</v>
      </c>
      <c r="E155" s="181" t="e">
        <f t="shared" si="5"/>
        <v>#DIV/0!</v>
      </c>
    </row>
    <row r="156" spans="1:5" s="51" customFormat="1" ht="60.75" hidden="1">
      <c r="A156" s="184" t="s">
        <v>496</v>
      </c>
      <c r="B156" s="54" t="s">
        <v>497</v>
      </c>
      <c r="C156" s="185"/>
      <c r="D156" s="185"/>
      <c r="E156" s="181" t="e">
        <f t="shared" si="5"/>
        <v>#DIV/0!</v>
      </c>
    </row>
    <row r="157" spans="1:5" s="51" customFormat="1" ht="40.5" hidden="1">
      <c r="A157" s="184" t="s">
        <v>498</v>
      </c>
      <c r="B157" s="74" t="s">
        <v>499</v>
      </c>
      <c r="C157" s="185">
        <f>C158</f>
        <v>0</v>
      </c>
      <c r="D157" s="185">
        <f>D158</f>
        <v>0</v>
      </c>
      <c r="E157" s="181" t="e">
        <f t="shared" si="5"/>
        <v>#DIV/0!</v>
      </c>
    </row>
    <row r="158" spans="1:5" s="51" customFormat="1" ht="40.5" hidden="1">
      <c r="A158" s="184" t="s">
        <v>500</v>
      </c>
      <c r="B158" s="75" t="s">
        <v>501</v>
      </c>
      <c r="C158" s="185"/>
      <c r="D158" s="185"/>
      <c r="E158" s="181" t="e">
        <f t="shared" si="5"/>
        <v>#DIV/0!</v>
      </c>
    </row>
    <row r="159" spans="1:5" s="51" customFormat="1" ht="60.75" hidden="1">
      <c r="A159" s="184" t="s">
        <v>502</v>
      </c>
      <c r="B159" s="76" t="s">
        <v>503</v>
      </c>
      <c r="C159" s="185">
        <f>C160</f>
        <v>0</v>
      </c>
      <c r="D159" s="185">
        <f>D160</f>
        <v>0</v>
      </c>
      <c r="E159" s="181" t="e">
        <f t="shared" si="5"/>
        <v>#DIV/0!</v>
      </c>
    </row>
    <row r="160" spans="1:5" s="51" customFormat="1" ht="40.5" hidden="1">
      <c r="A160" s="197" t="s">
        <v>504</v>
      </c>
      <c r="B160" s="76" t="s">
        <v>505</v>
      </c>
      <c r="C160" s="198"/>
      <c r="D160" s="198"/>
      <c r="E160" s="181" t="e">
        <f t="shared" si="5"/>
        <v>#DIV/0!</v>
      </c>
    </row>
    <row r="161" spans="1:5" s="51" customFormat="1" ht="40.5" hidden="1">
      <c r="A161" s="184" t="s">
        <v>506</v>
      </c>
      <c r="B161" s="54" t="s">
        <v>507</v>
      </c>
      <c r="C161" s="183">
        <f>C162</f>
        <v>0</v>
      </c>
      <c r="D161" s="183">
        <f>D162</f>
        <v>0</v>
      </c>
      <c r="E161" s="181" t="e">
        <f t="shared" si="5"/>
        <v>#DIV/0!</v>
      </c>
    </row>
    <row r="162" spans="1:5" s="51" customFormat="1" ht="31.5" hidden="1" customHeight="1">
      <c r="A162" s="184" t="s">
        <v>508</v>
      </c>
      <c r="B162" s="54" t="s">
        <v>509</v>
      </c>
      <c r="C162" s="185"/>
      <c r="D162" s="185"/>
      <c r="E162" s="181" t="e">
        <f t="shared" si="5"/>
        <v>#DIV/0!</v>
      </c>
    </row>
    <row r="163" spans="1:5" s="51" customFormat="1" ht="44.25" customHeight="1">
      <c r="A163" s="182" t="s">
        <v>510</v>
      </c>
      <c r="B163" s="53" t="s">
        <v>610</v>
      </c>
      <c r="C163" s="183">
        <f>C168+C170</f>
        <v>280550</v>
      </c>
      <c r="D163" s="183">
        <f>D168+D170</f>
        <v>136578.14000000001</v>
      </c>
      <c r="E163" s="181">
        <f t="shared" si="5"/>
        <v>48.682281233291754</v>
      </c>
    </row>
    <row r="164" spans="1:5" s="51" customFormat="1" ht="56.25" hidden="1" customHeight="1">
      <c r="A164" s="184" t="s">
        <v>511</v>
      </c>
      <c r="B164" s="54" t="s">
        <v>512</v>
      </c>
      <c r="C164" s="183"/>
      <c r="D164" s="183"/>
      <c r="E164" s="181" t="e">
        <f t="shared" si="5"/>
        <v>#DIV/0!</v>
      </c>
    </row>
    <row r="165" spans="1:5" s="51" customFormat="1" ht="56.25" hidden="1" customHeight="1">
      <c r="A165" s="184" t="s">
        <v>513</v>
      </c>
      <c r="B165" s="54" t="s">
        <v>514</v>
      </c>
      <c r="C165" s="185"/>
      <c r="D165" s="185"/>
      <c r="E165" s="181" t="e">
        <f t="shared" si="5"/>
        <v>#DIV/0!</v>
      </c>
    </row>
    <row r="166" spans="1:5" s="51" customFormat="1" ht="40.5" hidden="1">
      <c r="A166" s="184" t="s">
        <v>515</v>
      </c>
      <c r="B166" s="58" t="s">
        <v>516</v>
      </c>
      <c r="C166" s="185">
        <f>C167</f>
        <v>0</v>
      </c>
      <c r="D166" s="185">
        <f>D167</f>
        <v>0</v>
      </c>
      <c r="E166" s="181" t="e">
        <f t="shared" si="5"/>
        <v>#DIV/0!</v>
      </c>
    </row>
    <row r="167" spans="1:5" s="51" customFormat="1" ht="40.5" hidden="1">
      <c r="A167" s="184" t="s">
        <v>517</v>
      </c>
      <c r="B167" s="58" t="s">
        <v>518</v>
      </c>
      <c r="C167" s="185"/>
      <c r="D167" s="185"/>
      <c r="E167" s="181" t="e">
        <f t="shared" si="5"/>
        <v>#DIV/0!</v>
      </c>
    </row>
    <row r="168" spans="1:5" s="51" customFormat="1" ht="42" customHeight="1">
      <c r="A168" s="184" t="s">
        <v>611</v>
      </c>
      <c r="B168" s="54" t="s">
        <v>522</v>
      </c>
      <c r="C168" s="185">
        <f>C169</f>
        <v>226850</v>
      </c>
      <c r="D168" s="185">
        <f>D169</f>
        <v>113425</v>
      </c>
      <c r="E168" s="198">
        <f t="shared" si="5"/>
        <v>50</v>
      </c>
    </row>
    <row r="169" spans="1:5" s="51" customFormat="1" ht="42" customHeight="1">
      <c r="A169" s="184" t="s">
        <v>612</v>
      </c>
      <c r="B169" s="54" t="s">
        <v>574</v>
      </c>
      <c r="C169" s="185">
        <v>226850</v>
      </c>
      <c r="D169" s="185">
        <v>113425</v>
      </c>
      <c r="E169" s="198">
        <f t="shared" si="5"/>
        <v>50</v>
      </c>
    </row>
    <row r="170" spans="1:5" s="51" customFormat="1" ht="42" customHeight="1">
      <c r="A170" s="184" t="s">
        <v>641</v>
      </c>
      <c r="B170" s="54" t="s">
        <v>654</v>
      </c>
      <c r="C170" s="185">
        <f>C171</f>
        <v>53700</v>
      </c>
      <c r="D170" s="185">
        <f>D171</f>
        <v>23153.14</v>
      </c>
      <c r="E170" s="198">
        <f t="shared" si="5"/>
        <v>43.115716945996276</v>
      </c>
    </row>
    <row r="171" spans="1:5" s="51" customFormat="1" ht="44.25" customHeight="1" thickBot="1">
      <c r="A171" s="184" t="s">
        <v>640</v>
      </c>
      <c r="B171" s="226" t="s">
        <v>653</v>
      </c>
      <c r="C171" s="185">
        <v>53700</v>
      </c>
      <c r="D171" s="185">
        <v>23153.14</v>
      </c>
      <c r="E171" s="198">
        <f t="shared" si="5"/>
        <v>43.115716945996276</v>
      </c>
    </row>
    <row r="172" spans="1:5" s="51" customFormat="1" ht="68.25" hidden="1" customHeight="1">
      <c r="A172" s="184" t="s">
        <v>523</v>
      </c>
      <c r="B172" s="54" t="s">
        <v>524</v>
      </c>
      <c r="C172" s="185">
        <f>C173</f>
        <v>0</v>
      </c>
      <c r="D172" s="185">
        <f>D173</f>
        <v>0</v>
      </c>
      <c r="E172" s="181" t="e">
        <f t="shared" si="5"/>
        <v>#DIV/0!</v>
      </c>
    </row>
    <row r="173" spans="1:5" s="51" customFormat="1" ht="60.75" hidden="1" customHeight="1">
      <c r="A173" s="184" t="s">
        <v>525</v>
      </c>
      <c r="B173" s="54" t="s">
        <v>526</v>
      </c>
      <c r="C173" s="185"/>
      <c r="D173" s="185"/>
      <c r="E173" s="181" t="e">
        <f t="shared" si="5"/>
        <v>#DIV/0!</v>
      </c>
    </row>
    <row r="174" spans="1:5" s="51" customFormat="1" ht="29.25" hidden="1" customHeight="1">
      <c r="A174" s="182" t="s">
        <v>527</v>
      </c>
      <c r="B174" s="53" t="s">
        <v>528</v>
      </c>
      <c r="C174" s="183">
        <f>C178</f>
        <v>0</v>
      </c>
      <c r="D174" s="183">
        <f>D178</f>
        <v>0</v>
      </c>
      <c r="E174" s="181" t="e">
        <f t="shared" si="5"/>
        <v>#DIV/0!</v>
      </c>
    </row>
    <row r="175" spans="1:5" s="51" customFormat="1" ht="61.5" hidden="1" thickBot="1">
      <c r="A175" s="184" t="s">
        <v>529</v>
      </c>
      <c r="B175" s="54" t="s">
        <v>530</v>
      </c>
      <c r="C175" s="183">
        <f>C176</f>
        <v>0</v>
      </c>
      <c r="D175" s="183">
        <f>D176</f>
        <v>0</v>
      </c>
      <c r="E175" s="181" t="e">
        <f t="shared" ref="E175:E195" si="6">D175/C175*100</f>
        <v>#DIV/0!</v>
      </c>
    </row>
    <row r="176" spans="1:5" s="51" customFormat="1" ht="61.5" hidden="1" thickBot="1">
      <c r="A176" s="184" t="s">
        <v>531</v>
      </c>
      <c r="B176" s="54" t="s">
        <v>532</v>
      </c>
      <c r="C176" s="185"/>
      <c r="D176" s="185"/>
      <c r="E176" s="181" t="e">
        <f t="shared" si="6"/>
        <v>#DIV/0!</v>
      </c>
    </row>
    <row r="177" spans="1:5" s="51" customFormat="1" ht="61.5" hidden="1" thickBot="1">
      <c r="A177" s="184" t="s">
        <v>533</v>
      </c>
      <c r="B177" s="77" t="s">
        <v>534</v>
      </c>
      <c r="C177" s="183">
        <f>C178</f>
        <v>0</v>
      </c>
      <c r="D177" s="183">
        <f>D178</f>
        <v>0</v>
      </c>
      <c r="E177" s="181" t="e">
        <f t="shared" si="6"/>
        <v>#DIV/0!</v>
      </c>
    </row>
    <row r="178" spans="1:5" s="51" customFormat="1" ht="57" hidden="1" customHeight="1">
      <c r="A178" s="184" t="s">
        <v>529</v>
      </c>
      <c r="B178" s="54" t="s">
        <v>530</v>
      </c>
      <c r="C178" s="185">
        <f>C179</f>
        <v>0</v>
      </c>
      <c r="D178" s="185">
        <f>D179</f>
        <v>0</v>
      </c>
      <c r="E178" s="181" t="e">
        <f t="shared" si="6"/>
        <v>#DIV/0!</v>
      </c>
    </row>
    <row r="179" spans="1:5" s="51" customFormat="1" ht="57" hidden="1" customHeight="1">
      <c r="A179" s="184" t="s">
        <v>531</v>
      </c>
      <c r="B179" s="54" t="s">
        <v>575</v>
      </c>
      <c r="C179" s="185">
        <v>0</v>
      </c>
      <c r="D179" s="185">
        <v>0</v>
      </c>
      <c r="E179" s="181" t="e">
        <f t="shared" si="6"/>
        <v>#DIV/0!</v>
      </c>
    </row>
    <row r="180" spans="1:5" s="51" customFormat="1" ht="31.5" hidden="1" customHeight="1">
      <c r="A180" s="182" t="s">
        <v>583</v>
      </c>
      <c r="B180" s="53" t="s">
        <v>552</v>
      </c>
      <c r="C180" s="183">
        <f>C181</f>
        <v>0</v>
      </c>
      <c r="D180" s="183">
        <f>D181</f>
        <v>0</v>
      </c>
      <c r="E180" s="181" t="e">
        <f t="shared" si="6"/>
        <v>#DIV/0!</v>
      </c>
    </row>
    <row r="181" spans="1:5" s="51" customFormat="1" ht="31.5" hidden="1" customHeight="1">
      <c r="A181" s="184" t="s">
        <v>584</v>
      </c>
      <c r="B181" s="54" t="s">
        <v>582</v>
      </c>
      <c r="C181" s="185">
        <f>C182</f>
        <v>0</v>
      </c>
      <c r="D181" s="185">
        <f>D182</f>
        <v>0</v>
      </c>
      <c r="E181" s="181" t="e">
        <f t="shared" si="6"/>
        <v>#DIV/0!</v>
      </c>
    </row>
    <row r="182" spans="1:5" s="51" customFormat="1" ht="33" hidden="1" customHeight="1">
      <c r="A182" s="184" t="s">
        <v>581</v>
      </c>
      <c r="B182" s="54" t="s">
        <v>582</v>
      </c>
      <c r="C182" s="185">
        <v>0</v>
      </c>
      <c r="D182" s="185">
        <v>0</v>
      </c>
      <c r="E182" s="181" t="e">
        <f t="shared" si="6"/>
        <v>#DIV/0!</v>
      </c>
    </row>
    <row r="183" spans="1:5" s="51" customFormat="1" ht="23.25" hidden="1" customHeight="1">
      <c r="A183" s="184" t="s">
        <v>535</v>
      </c>
      <c r="B183" s="54" t="s">
        <v>536</v>
      </c>
      <c r="C183" s="185"/>
      <c r="D183" s="185"/>
      <c r="E183" s="181" t="e">
        <f t="shared" si="6"/>
        <v>#DIV/0!</v>
      </c>
    </row>
    <row r="184" spans="1:5" s="51" customFormat="1" ht="21.75" hidden="1" customHeight="1">
      <c r="A184" s="184" t="s">
        <v>537</v>
      </c>
      <c r="B184" s="54" t="s">
        <v>538</v>
      </c>
      <c r="C184" s="183"/>
      <c r="D184" s="183"/>
      <c r="E184" s="181" t="e">
        <f t="shared" si="6"/>
        <v>#DIV/0!</v>
      </c>
    </row>
    <row r="185" spans="1:5" s="51" customFormat="1" ht="19.5" hidden="1" customHeight="1">
      <c r="A185" s="184" t="s">
        <v>539</v>
      </c>
      <c r="B185" s="54" t="s">
        <v>540</v>
      </c>
      <c r="C185" s="185"/>
      <c r="D185" s="185"/>
      <c r="E185" s="181" t="e">
        <f t="shared" si="6"/>
        <v>#DIV/0!</v>
      </c>
    </row>
    <row r="186" spans="1:5" s="64" customFormat="1" ht="20.25" hidden="1" customHeight="1">
      <c r="A186" s="191" t="s">
        <v>541</v>
      </c>
      <c r="B186" s="63" t="s">
        <v>542</v>
      </c>
      <c r="C186" s="183">
        <f>C187</f>
        <v>0</v>
      </c>
      <c r="D186" s="183">
        <f>D187</f>
        <v>0</v>
      </c>
      <c r="E186" s="181" t="e">
        <f t="shared" si="6"/>
        <v>#DIV/0!</v>
      </c>
    </row>
    <row r="187" spans="1:5" s="64" customFormat="1" ht="21.75" hidden="1" customHeight="1">
      <c r="A187" s="191" t="s">
        <v>543</v>
      </c>
      <c r="B187" s="63" t="s">
        <v>544</v>
      </c>
      <c r="C187" s="185"/>
      <c r="D187" s="185"/>
      <c r="E187" s="181" t="e">
        <f t="shared" si="6"/>
        <v>#DIV/0!</v>
      </c>
    </row>
    <row r="188" spans="1:5" s="64" customFormat="1" ht="19.5" hidden="1" customHeight="1">
      <c r="A188" s="184" t="s">
        <v>545</v>
      </c>
      <c r="B188" s="78" t="s">
        <v>546</v>
      </c>
      <c r="C188" s="183">
        <f>C189</f>
        <v>0</v>
      </c>
      <c r="D188" s="183">
        <f>D189</f>
        <v>0</v>
      </c>
      <c r="E188" s="181" t="e">
        <f t="shared" si="6"/>
        <v>#DIV/0!</v>
      </c>
    </row>
    <row r="189" spans="1:5" s="64" customFormat="1" ht="19.5" hidden="1" customHeight="1">
      <c r="A189" s="184" t="s">
        <v>547</v>
      </c>
      <c r="B189" s="78" t="s">
        <v>548</v>
      </c>
      <c r="C189" s="185"/>
      <c r="D189" s="185"/>
      <c r="E189" s="181" t="e">
        <f t="shared" si="6"/>
        <v>#DIV/0!</v>
      </c>
    </row>
    <row r="190" spans="1:5" s="51" customFormat="1" ht="22.5" hidden="1" customHeight="1">
      <c r="A190" s="184" t="s">
        <v>549</v>
      </c>
      <c r="B190" s="58" t="s">
        <v>550</v>
      </c>
      <c r="C190" s="183">
        <f>C191</f>
        <v>0</v>
      </c>
      <c r="D190" s="183">
        <f>D191</f>
        <v>0</v>
      </c>
      <c r="E190" s="181" t="e">
        <f t="shared" si="6"/>
        <v>#DIV/0!</v>
      </c>
    </row>
    <row r="191" spans="1:5" s="51" customFormat="1" ht="24.75" hidden="1" customHeight="1">
      <c r="A191" s="184" t="s">
        <v>535</v>
      </c>
      <c r="B191" s="58" t="s">
        <v>536</v>
      </c>
      <c r="C191" s="199"/>
      <c r="D191" s="199"/>
      <c r="E191" s="181" t="e">
        <f t="shared" si="6"/>
        <v>#DIV/0!</v>
      </c>
    </row>
    <row r="192" spans="1:5" s="51" customFormat="1" ht="20.25" hidden="1" customHeight="1">
      <c r="A192" s="182" t="s">
        <v>551</v>
      </c>
      <c r="B192" s="53" t="s">
        <v>552</v>
      </c>
      <c r="C192" s="183">
        <f>C193</f>
        <v>0</v>
      </c>
      <c r="D192" s="183">
        <f>D193</f>
        <v>0</v>
      </c>
      <c r="E192" s="181" t="e">
        <f t="shared" si="6"/>
        <v>#DIV/0!</v>
      </c>
    </row>
    <row r="193" spans="1:5" s="51" customFormat="1" ht="21.75" hidden="1" customHeight="1">
      <c r="A193" s="184" t="s">
        <v>553</v>
      </c>
      <c r="B193" s="54" t="s">
        <v>554</v>
      </c>
      <c r="C193" s="185">
        <f>C194</f>
        <v>0</v>
      </c>
      <c r="D193" s="185">
        <f>D194</f>
        <v>0</v>
      </c>
      <c r="E193" s="181" t="e">
        <f t="shared" si="6"/>
        <v>#DIV/0!</v>
      </c>
    </row>
    <row r="194" spans="1:5" s="51" customFormat="1" ht="32.25" hidden="1" customHeight="1">
      <c r="A194" s="184" t="s">
        <v>555</v>
      </c>
      <c r="B194" s="54" t="s">
        <v>554</v>
      </c>
      <c r="C194" s="200"/>
      <c r="D194" s="200"/>
      <c r="E194" s="181" t="e">
        <f t="shared" si="6"/>
        <v>#DIV/0!</v>
      </c>
    </row>
    <row r="195" spans="1:5" s="51" customFormat="1" ht="24.6" customHeight="1" thickBot="1">
      <c r="A195" s="201" t="s">
        <v>556</v>
      </c>
      <c r="B195" s="202" t="s">
        <v>557</v>
      </c>
      <c r="C195" s="203">
        <f>C14+C111</f>
        <v>24229490</v>
      </c>
      <c r="D195" s="203">
        <f>D14+D111</f>
        <v>12109331.57</v>
      </c>
      <c r="E195" s="203">
        <f t="shared" si="6"/>
        <v>49.977657680784866</v>
      </c>
    </row>
    <row r="196" spans="1:5" s="51" customFormat="1" ht="12.75" hidden="1" customHeight="1">
      <c r="A196" s="79"/>
      <c r="B196" s="79" t="s">
        <v>558</v>
      </c>
      <c r="C196" s="79"/>
      <c r="D196" s="79"/>
      <c r="E196" s="80"/>
    </row>
    <row r="197" spans="1:5" s="51" customFormat="1" ht="20.25" hidden="1">
      <c r="A197" s="79"/>
      <c r="B197" s="79" t="s">
        <v>559</v>
      </c>
      <c r="C197" s="79"/>
      <c r="D197" s="79"/>
      <c r="E197" s="80"/>
    </row>
    <row r="198" spans="1:5" s="51" customFormat="1" ht="20.25" hidden="1">
      <c r="A198" s="79"/>
      <c r="B198" s="79" t="s">
        <v>560</v>
      </c>
      <c r="C198" s="79"/>
      <c r="D198" s="79"/>
      <c r="E198" s="80"/>
    </row>
    <row r="199" spans="1:5" s="51" customFormat="1" ht="20.25" hidden="1">
      <c r="A199" s="79"/>
      <c r="B199" s="79" t="s">
        <v>561</v>
      </c>
      <c r="C199" s="79"/>
      <c r="D199" s="79"/>
      <c r="E199" s="80"/>
    </row>
    <row r="200" spans="1:5" s="51" customFormat="1" ht="20.25" hidden="1">
      <c r="A200" s="79"/>
      <c r="B200" s="79" t="s">
        <v>562</v>
      </c>
      <c r="C200" s="79"/>
      <c r="D200" s="79"/>
      <c r="E200" s="80"/>
    </row>
    <row r="201" spans="1:5" s="51" customFormat="1" ht="20.25" hidden="1">
      <c r="A201" s="79"/>
      <c r="B201" s="79" t="s">
        <v>563</v>
      </c>
      <c r="C201" s="79"/>
      <c r="D201" s="79"/>
      <c r="E201" s="80"/>
    </row>
    <row r="202" spans="1:5" s="51" customFormat="1" ht="20.25" hidden="1">
      <c r="A202" s="79"/>
      <c r="B202" s="79"/>
      <c r="C202" s="79"/>
      <c r="D202" s="79"/>
      <c r="E202" s="80"/>
    </row>
    <row r="203" spans="1:5" s="51" customFormat="1" ht="20.25" hidden="1">
      <c r="A203" s="79"/>
      <c r="B203" s="79" t="s">
        <v>564</v>
      </c>
      <c r="C203" s="79"/>
      <c r="D203" s="79"/>
      <c r="E203" s="81"/>
    </row>
    <row r="204" spans="1:5" s="51" customFormat="1" ht="20.25" hidden="1">
      <c r="A204" s="79"/>
      <c r="B204" s="82" t="s">
        <v>565</v>
      </c>
      <c r="C204" s="82"/>
      <c r="D204" s="82"/>
      <c r="E204" s="81"/>
    </row>
  </sheetData>
  <sheetProtection selectLockedCells="1" selectUnlockedCells="1"/>
  <mergeCells count="8">
    <mergeCell ref="A10:E10"/>
    <mergeCell ref="A9:F9"/>
    <mergeCell ref="A11:F11"/>
    <mergeCell ref="B1:E1"/>
    <mergeCell ref="B2:E2"/>
    <mergeCell ref="B3:E3"/>
    <mergeCell ref="B4:E4"/>
    <mergeCell ref="B5:E5"/>
  </mergeCells>
  <phoneticPr fontId="0" type="noConversion"/>
  <pageMargins left="0.78740157480314965" right="0.39370078740157483" top="0.19685039370078741" bottom="0.39370078740157483" header="0.51181102362204722" footer="0.51181102362204722"/>
  <pageSetup paperSize="9" scale="45" firstPageNumber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L214"/>
  <sheetViews>
    <sheetView view="pageBreakPreview" zoomScaleNormal="100" zoomScaleSheetLayoutView="100" zoomScalePageLayoutView="80" workbookViewId="0">
      <selection activeCell="G8" sqref="G8"/>
    </sheetView>
  </sheetViews>
  <sheetFormatPr defaultRowHeight="12.75"/>
  <cols>
    <col min="1" max="1" width="77.28515625" customWidth="1"/>
    <col min="2" max="2" width="9.5703125" style="88" customWidth="1"/>
    <col min="3" max="3" width="8" style="89" customWidth="1"/>
    <col min="4" max="4" width="7.140625" style="89" customWidth="1"/>
    <col min="5" max="5" width="17.140625" style="89" customWidth="1"/>
    <col min="6" max="6" width="8.7109375" style="89" customWidth="1"/>
    <col min="7" max="8" width="18.42578125" style="89" customWidth="1"/>
    <col min="9" max="9" width="15.42578125" style="90" customWidth="1"/>
    <col min="10" max="10" width="9.140625" hidden="1" customWidth="1"/>
    <col min="11" max="11" width="16.28515625" customWidth="1"/>
  </cols>
  <sheetData>
    <row r="1" spans="1:10" ht="16.5">
      <c r="A1" s="251"/>
      <c r="B1" s="251"/>
      <c r="C1" s="248"/>
      <c r="D1" s="248"/>
      <c r="E1" s="458" t="s">
        <v>704</v>
      </c>
      <c r="F1" s="458"/>
      <c r="G1" s="458"/>
      <c r="H1" s="459"/>
      <c r="I1" s="459"/>
      <c r="J1" s="232"/>
    </row>
    <row r="2" spans="1:10" ht="16.5">
      <c r="A2" s="251"/>
      <c r="B2" s="251"/>
      <c r="C2" s="248"/>
      <c r="D2" s="248"/>
      <c r="E2" s="459" t="s">
        <v>705</v>
      </c>
      <c r="F2" s="459"/>
      <c r="G2" s="458"/>
      <c r="H2" s="459"/>
      <c r="I2" s="459"/>
      <c r="J2" s="232"/>
    </row>
    <row r="3" spans="1:10" ht="16.5">
      <c r="A3" s="251"/>
      <c r="B3" s="251"/>
      <c r="C3" s="248"/>
      <c r="D3" s="248"/>
      <c r="E3" s="459" t="s">
        <v>706</v>
      </c>
      <c r="F3" s="459"/>
      <c r="G3" s="458"/>
      <c r="H3" s="459"/>
      <c r="I3" s="459"/>
      <c r="J3" s="233"/>
    </row>
    <row r="4" spans="1:10" ht="16.5">
      <c r="A4" s="252"/>
      <c r="B4" s="252"/>
      <c r="C4" s="249"/>
      <c r="D4" s="249"/>
      <c r="E4" s="459" t="s">
        <v>707</v>
      </c>
      <c r="F4" s="459"/>
      <c r="G4" s="458"/>
      <c r="H4" s="459"/>
      <c r="I4" s="459"/>
      <c r="J4" s="241"/>
    </row>
    <row r="5" spans="1:10" ht="16.5">
      <c r="A5" s="252"/>
      <c r="B5" s="252"/>
      <c r="C5" s="249"/>
      <c r="D5" s="249"/>
      <c r="E5" s="459" t="s">
        <v>714</v>
      </c>
      <c r="F5" s="459"/>
      <c r="G5" s="458"/>
      <c r="H5" s="459"/>
      <c r="I5" s="459"/>
      <c r="J5" s="241"/>
    </row>
    <row r="6" spans="1:10" ht="15.75">
      <c r="A6" s="252"/>
      <c r="B6" s="252"/>
      <c r="C6" s="249"/>
      <c r="D6" s="249"/>
      <c r="E6" s="249"/>
      <c r="F6" s="250"/>
      <c r="G6" s="250"/>
      <c r="H6" s="250"/>
      <c r="I6" s="249"/>
      <c r="J6" s="241"/>
    </row>
    <row r="7" spans="1:10" ht="15.75">
      <c r="A7" s="252"/>
      <c r="B7" s="252"/>
      <c r="C7" s="249"/>
      <c r="D7" s="249"/>
      <c r="E7" s="249"/>
      <c r="F7" s="250"/>
      <c r="G7" s="250"/>
      <c r="H7" s="250"/>
      <c r="I7" s="249"/>
      <c r="J7" s="241"/>
    </row>
    <row r="8" spans="1:10" ht="15.75">
      <c r="A8" s="252"/>
      <c r="B8" s="252"/>
      <c r="C8" s="249"/>
      <c r="D8" s="249"/>
      <c r="E8" s="249"/>
      <c r="F8" s="250"/>
      <c r="G8" s="250"/>
      <c r="H8" s="250"/>
      <c r="I8" s="249"/>
      <c r="J8" s="241"/>
    </row>
    <row r="9" spans="1:10" ht="15.75">
      <c r="A9" s="252"/>
      <c r="B9" s="252"/>
      <c r="C9" s="249"/>
      <c r="D9" s="249"/>
      <c r="E9" s="249"/>
      <c r="F9" s="250"/>
      <c r="G9" s="250"/>
      <c r="H9" s="250"/>
      <c r="I9" s="249"/>
      <c r="J9" s="241"/>
    </row>
    <row r="10" spans="1:10" ht="15.75">
      <c r="A10" s="252"/>
      <c r="B10" s="252"/>
      <c r="C10" s="249"/>
      <c r="D10" s="249"/>
      <c r="E10" s="249"/>
      <c r="F10" s="250"/>
      <c r="G10" s="250"/>
      <c r="H10" s="250"/>
      <c r="I10" s="249"/>
      <c r="J10" s="241"/>
    </row>
    <row r="11" spans="1:10" ht="15.75">
      <c r="A11" s="252"/>
      <c r="B11" s="252"/>
      <c r="C11" s="249"/>
      <c r="D11" s="249"/>
      <c r="E11" s="249"/>
      <c r="F11" s="250"/>
      <c r="G11" s="250"/>
      <c r="H11" s="250"/>
      <c r="I11" s="249"/>
      <c r="J11" s="241"/>
    </row>
    <row r="12" spans="1:10" ht="15.75">
      <c r="A12" s="252"/>
      <c r="B12" s="252"/>
      <c r="C12" s="249"/>
      <c r="D12" s="249"/>
      <c r="E12" s="249"/>
      <c r="F12" s="250"/>
      <c r="G12" s="250"/>
      <c r="H12" s="250"/>
      <c r="I12" s="249"/>
      <c r="J12" s="241"/>
    </row>
    <row r="13" spans="1:10" ht="15.75">
      <c r="A13" s="252"/>
      <c r="B13" s="252"/>
      <c r="C13" s="249"/>
      <c r="D13" s="249"/>
      <c r="E13" s="249"/>
      <c r="F13" s="250"/>
      <c r="G13" s="250"/>
      <c r="H13" s="250"/>
      <c r="I13" s="249"/>
      <c r="J13" s="241"/>
    </row>
    <row r="14" spans="1:10" ht="15.75">
      <c r="A14" s="252"/>
      <c r="B14" s="252"/>
      <c r="C14" s="249"/>
      <c r="D14" s="249"/>
      <c r="E14" s="249"/>
      <c r="F14" s="250"/>
      <c r="G14" s="250"/>
      <c r="H14" s="250"/>
      <c r="I14" s="249"/>
      <c r="J14" s="241"/>
    </row>
    <row r="15" spans="1:10" ht="15.75">
      <c r="A15" s="252"/>
      <c r="B15" s="252"/>
      <c r="C15" s="249"/>
      <c r="D15" s="249"/>
      <c r="E15" s="249"/>
      <c r="F15" s="250"/>
      <c r="G15" s="250"/>
      <c r="H15" s="250"/>
      <c r="I15" s="249"/>
      <c r="J15" s="241"/>
    </row>
    <row r="16" spans="1:10" ht="15.75">
      <c r="A16" s="252"/>
      <c r="B16" s="252"/>
      <c r="C16" s="249"/>
      <c r="D16" s="249"/>
      <c r="E16" s="249"/>
      <c r="F16" s="250"/>
      <c r="G16" s="250"/>
      <c r="H16" s="250"/>
      <c r="I16" s="249"/>
      <c r="J16" s="241"/>
    </row>
    <row r="17" spans="1:10" ht="20.25">
      <c r="A17" s="462" t="s">
        <v>678</v>
      </c>
      <c r="B17" s="462"/>
      <c r="C17" s="462"/>
      <c r="D17" s="462"/>
      <c r="E17" s="462"/>
      <c r="F17" s="463"/>
      <c r="G17" s="463"/>
      <c r="H17" s="463"/>
      <c r="I17" s="463"/>
      <c r="J17" s="463"/>
    </row>
    <row r="18" spans="1:10" ht="18.75" customHeight="1">
      <c r="A18" s="468" t="s">
        <v>680</v>
      </c>
      <c r="B18" s="468"/>
      <c r="C18" s="468"/>
      <c r="D18" s="468"/>
      <c r="E18" s="468"/>
      <c r="F18" s="468"/>
      <c r="G18" s="468"/>
      <c r="H18" s="468"/>
      <c r="I18" s="468"/>
      <c r="J18" s="468"/>
    </row>
    <row r="19" spans="1:10" ht="18.75" customHeight="1">
      <c r="A19" s="468" t="s">
        <v>692</v>
      </c>
      <c r="B19" s="468"/>
      <c r="C19" s="468"/>
      <c r="D19" s="468"/>
      <c r="E19" s="468"/>
      <c r="F19" s="468"/>
      <c r="G19" s="468"/>
      <c r="H19" s="468"/>
      <c r="I19" s="468"/>
    </row>
    <row r="20" spans="1:10" ht="18.75" customHeight="1">
      <c r="A20" s="468" t="s">
        <v>681</v>
      </c>
      <c r="B20" s="468"/>
      <c r="C20" s="468"/>
      <c r="D20" s="468"/>
      <c r="E20" s="468"/>
      <c r="F20" s="468"/>
      <c r="G20" s="468"/>
      <c r="H20" s="468"/>
      <c r="I20" s="468"/>
    </row>
    <row r="21" spans="1:10" ht="18.75" customHeight="1">
      <c r="A21" s="93"/>
      <c r="B21" s="93"/>
      <c r="C21" s="93"/>
      <c r="D21" s="93"/>
      <c r="E21" s="93"/>
      <c r="F21" s="93"/>
      <c r="G21" s="93"/>
      <c r="H21" s="93"/>
      <c r="I21" s="93"/>
    </row>
    <row r="22" spans="1:10" ht="19.5" thickBot="1">
      <c r="A22" s="84"/>
      <c r="B22" s="94"/>
      <c r="C22" s="95" t="s">
        <v>166</v>
      </c>
      <c r="D22" s="96"/>
      <c r="E22" s="96"/>
      <c r="F22" s="96"/>
      <c r="G22" s="96"/>
      <c r="H22" s="96"/>
      <c r="I22" s="97" t="s">
        <v>107</v>
      </c>
    </row>
    <row r="23" spans="1:10" ht="33.75" thickBot="1">
      <c r="A23" s="300" t="s">
        <v>109</v>
      </c>
      <c r="B23" s="301"/>
      <c r="C23" s="302" t="s">
        <v>2</v>
      </c>
      <c r="D23" s="302" t="s">
        <v>3</v>
      </c>
      <c r="E23" s="302" t="s">
        <v>4</v>
      </c>
      <c r="F23" s="302" t="s">
        <v>5</v>
      </c>
      <c r="G23" s="303" t="s">
        <v>6</v>
      </c>
      <c r="H23" s="266" t="s">
        <v>689</v>
      </c>
      <c r="I23" s="264" t="s">
        <v>682</v>
      </c>
    </row>
    <row r="24" spans="1:10" ht="36" customHeight="1" thickBot="1">
      <c r="A24" s="304" t="s">
        <v>1</v>
      </c>
      <c r="B24" s="305" t="s">
        <v>0</v>
      </c>
      <c r="C24" s="306"/>
      <c r="D24" s="306"/>
      <c r="E24" s="306"/>
      <c r="F24" s="306"/>
      <c r="G24" s="307"/>
      <c r="H24" s="307"/>
      <c r="I24" s="265"/>
    </row>
    <row r="25" spans="1:10" ht="16.5">
      <c r="A25" s="308" t="s">
        <v>7</v>
      </c>
      <c r="B25" s="309" t="s">
        <v>0</v>
      </c>
      <c r="C25" s="310" t="s">
        <v>8</v>
      </c>
      <c r="D25" s="310"/>
      <c r="E25" s="310"/>
      <c r="F25" s="310"/>
      <c r="G25" s="311">
        <f>G26+G31+G36+G49+G44</f>
        <v>7738545.9800000004</v>
      </c>
      <c r="H25" s="311">
        <f>H26+H31+H36+H49+H44</f>
        <v>2663036.7599999998</v>
      </c>
      <c r="I25" s="453">
        <f>H25/G25*100</f>
        <v>34.41262437262148</v>
      </c>
    </row>
    <row r="26" spans="1:10" ht="33">
      <c r="A26" s="312" t="s">
        <v>9</v>
      </c>
      <c r="B26" s="313" t="s">
        <v>0</v>
      </c>
      <c r="C26" s="313" t="s">
        <v>8</v>
      </c>
      <c r="D26" s="314" t="s">
        <v>10</v>
      </c>
      <c r="E26" s="314"/>
      <c r="F26" s="314"/>
      <c r="G26" s="315">
        <f t="shared" ref="G26:H29" si="0">G27</f>
        <v>1103516</v>
      </c>
      <c r="H26" s="315">
        <f t="shared" si="0"/>
        <v>493025.11</v>
      </c>
      <c r="I26" s="454">
        <f t="shared" ref="I26:I89" si="1">H26/G26*100</f>
        <v>44.677658502459408</v>
      </c>
    </row>
    <row r="27" spans="1:10" ht="49.5">
      <c r="A27" s="316" t="s">
        <v>11</v>
      </c>
      <c r="B27" s="317" t="s">
        <v>0</v>
      </c>
      <c r="C27" s="318" t="s">
        <v>8</v>
      </c>
      <c r="D27" s="318" t="s">
        <v>10</v>
      </c>
      <c r="E27" s="319" t="s">
        <v>257</v>
      </c>
      <c r="F27" s="320"/>
      <c r="G27" s="321">
        <f t="shared" si="0"/>
        <v>1103516</v>
      </c>
      <c r="H27" s="321">
        <f t="shared" si="0"/>
        <v>493025.11</v>
      </c>
      <c r="I27" s="455">
        <f t="shared" si="1"/>
        <v>44.677658502459408</v>
      </c>
    </row>
    <row r="28" spans="1:10" ht="16.5">
      <c r="A28" s="316" t="s">
        <v>12</v>
      </c>
      <c r="B28" s="318" t="s">
        <v>0</v>
      </c>
      <c r="C28" s="318" t="s">
        <v>8</v>
      </c>
      <c r="D28" s="320" t="s">
        <v>10</v>
      </c>
      <c r="E28" s="319" t="s">
        <v>258</v>
      </c>
      <c r="F28" s="320"/>
      <c r="G28" s="321">
        <f t="shared" si="0"/>
        <v>1103516</v>
      </c>
      <c r="H28" s="321">
        <f t="shared" si="0"/>
        <v>493025.11</v>
      </c>
      <c r="I28" s="455">
        <f t="shared" si="1"/>
        <v>44.677658502459408</v>
      </c>
    </row>
    <row r="29" spans="1:10" ht="20.25" customHeight="1">
      <c r="A29" s="316" t="s">
        <v>13</v>
      </c>
      <c r="B29" s="318" t="s">
        <v>0</v>
      </c>
      <c r="C29" s="318" t="s">
        <v>8</v>
      </c>
      <c r="D29" s="318" t="s">
        <v>10</v>
      </c>
      <c r="E29" s="319" t="s">
        <v>259</v>
      </c>
      <c r="F29" s="320"/>
      <c r="G29" s="321">
        <f t="shared" si="0"/>
        <v>1103516</v>
      </c>
      <c r="H29" s="321">
        <f t="shared" si="0"/>
        <v>493025.11</v>
      </c>
      <c r="I29" s="455">
        <f t="shared" si="1"/>
        <v>44.677658502459408</v>
      </c>
    </row>
    <row r="30" spans="1:10" ht="30.75" customHeight="1">
      <c r="A30" s="316" t="s">
        <v>14</v>
      </c>
      <c r="B30" s="318" t="s">
        <v>0</v>
      </c>
      <c r="C30" s="318" t="s">
        <v>8</v>
      </c>
      <c r="D30" s="318" t="s">
        <v>10</v>
      </c>
      <c r="E30" s="319" t="s">
        <v>259</v>
      </c>
      <c r="F30" s="320" t="s">
        <v>15</v>
      </c>
      <c r="G30" s="321">
        <v>1103516</v>
      </c>
      <c r="H30" s="321">
        <v>493025.11</v>
      </c>
      <c r="I30" s="455">
        <f t="shared" si="1"/>
        <v>44.677658502459408</v>
      </c>
    </row>
    <row r="31" spans="1:10" ht="54.75" customHeight="1">
      <c r="A31" s="312" t="s">
        <v>16</v>
      </c>
      <c r="B31" s="322" t="s">
        <v>0</v>
      </c>
      <c r="C31" s="313" t="s">
        <v>8</v>
      </c>
      <c r="D31" s="314" t="s">
        <v>17</v>
      </c>
      <c r="E31" s="314"/>
      <c r="F31" s="314"/>
      <c r="G31" s="315">
        <f t="shared" ref="G31:H34" si="2">G32</f>
        <v>423742</v>
      </c>
      <c r="H31" s="315">
        <f t="shared" si="2"/>
        <v>178406.61</v>
      </c>
      <c r="I31" s="454">
        <f t="shared" si="1"/>
        <v>42.102649725540537</v>
      </c>
    </row>
    <row r="32" spans="1:10" ht="49.5">
      <c r="A32" s="316" t="s">
        <v>11</v>
      </c>
      <c r="B32" s="318" t="s">
        <v>0</v>
      </c>
      <c r="C32" s="318" t="s">
        <v>8</v>
      </c>
      <c r="D32" s="320" t="s">
        <v>17</v>
      </c>
      <c r="E32" s="319" t="s">
        <v>257</v>
      </c>
      <c r="F32" s="320"/>
      <c r="G32" s="321">
        <f t="shared" si="2"/>
        <v>423742</v>
      </c>
      <c r="H32" s="321">
        <f t="shared" si="2"/>
        <v>178406.61</v>
      </c>
      <c r="I32" s="455">
        <f t="shared" si="1"/>
        <v>42.102649725540537</v>
      </c>
    </row>
    <row r="33" spans="1:9" ht="33.75" customHeight="1">
      <c r="A33" s="316" t="s">
        <v>18</v>
      </c>
      <c r="B33" s="318" t="s">
        <v>0</v>
      </c>
      <c r="C33" s="318" t="s">
        <v>8</v>
      </c>
      <c r="D33" s="320" t="s">
        <v>17</v>
      </c>
      <c r="E33" s="319" t="s">
        <v>260</v>
      </c>
      <c r="F33" s="320"/>
      <c r="G33" s="321">
        <f t="shared" si="2"/>
        <v>423742</v>
      </c>
      <c r="H33" s="321">
        <f t="shared" si="2"/>
        <v>178406.61</v>
      </c>
      <c r="I33" s="455">
        <f t="shared" si="1"/>
        <v>42.102649725540537</v>
      </c>
    </row>
    <row r="34" spans="1:9" ht="36" customHeight="1">
      <c r="A34" s="316" t="s">
        <v>19</v>
      </c>
      <c r="B34" s="318" t="s">
        <v>0</v>
      </c>
      <c r="C34" s="318" t="s">
        <v>8</v>
      </c>
      <c r="D34" s="320" t="s">
        <v>17</v>
      </c>
      <c r="E34" s="319" t="s">
        <v>261</v>
      </c>
      <c r="F34" s="320"/>
      <c r="G34" s="321">
        <f t="shared" si="2"/>
        <v>423742</v>
      </c>
      <c r="H34" s="321">
        <f t="shared" si="2"/>
        <v>178406.61</v>
      </c>
      <c r="I34" s="455">
        <f t="shared" si="1"/>
        <v>42.102649725540537</v>
      </c>
    </row>
    <row r="35" spans="1:9" ht="30.75" customHeight="1">
      <c r="A35" s="316" t="s">
        <v>14</v>
      </c>
      <c r="B35" s="318" t="s">
        <v>0</v>
      </c>
      <c r="C35" s="318" t="s">
        <v>8</v>
      </c>
      <c r="D35" s="320" t="s">
        <v>17</v>
      </c>
      <c r="E35" s="319" t="s">
        <v>261</v>
      </c>
      <c r="F35" s="320" t="s">
        <v>15</v>
      </c>
      <c r="G35" s="321">
        <v>423742</v>
      </c>
      <c r="H35" s="321">
        <v>178406.61</v>
      </c>
      <c r="I35" s="455">
        <f t="shared" si="1"/>
        <v>42.102649725540537</v>
      </c>
    </row>
    <row r="36" spans="1:9" ht="49.5">
      <c r="A36" s="312" t="s">
        <v>20</v>
      </c>
      <c r="B36" s="322" t="s">
        <v>0</v>
      </c>
      <c r="C36" s="313" t="s">
        <v>8</v>
      </c>
      <c r="D36" s="313" t="s">
        <v>21</v>
      </c>
      <c r="E36" s="313"/>
      <c r="F36" s="313"/>
      <c r="G36" s="315">
        <f t="shared" ref="G36:H38" si="3">G37</f>
        <v>6003082.9800000004</v>
      </c>
      <c r="H36" s="315">
        <f t="shared" si="3"/>
        <v>1935658.74</v>
      </c>
      <c r="I36" s="454">
        <f t="shared" si="1"/>
        <v>32.244410854370699</v>
      </c>
    </row>
    <row r="37" spans="1:9" ht="49.5">
      <c r="A37" s="316" t="s">
        <v>11</v>
      </c>
      <c r="B37" s="318" t="s">
        <v>0</v>
      </c>
      <c r="C37" s="318" t="s">
        <v>8</v>
      </c>
      <c r="D37" s="320" t="s">
        <v>21</v>
      </c>
      <c r="E37" s="319" t="s">
        <v>257</v>
      </c>
      <c r="F37" s="320"/>
      <c r="G37" s="321">
        <f t="shared" si="3"/>
        <v>6003082.9800000004</v>
      </c>
      <c r="H37" s="321">
        <f t="shared" si="3"/>
        <v>1935658.74</v>
      </c>
      <c r="I37" s="455">
        <f t="shared" si="1"/>
        <v>32.244410854370699</v>
      </c>
    </row>
    <row r="38" spans="1:9" ht="21" customHeight="1">
      <c r="A38" s="316" t="s">
        <v>22</v>
      </c>
      <c r="B38" s="318" t="s">
        <v>0</v>
      </c>
      <c r="C38" s="318" t="s">
        <v>8</v>
      </c>
      <c r="D38" s="320" t="s">
        <v>21</v>
      </c>
      <c r="E38" s="319" t="s">
        <v>262</v>
      </c>
      <c r="F38" s="320"/>
      <c r="G38" s="321">
        <f t="shared" si="3"/>
        <v>6003082.9800000004</v>
      </c>
      <c r="H38" s="321">
        <f t="shared" si="3"/>
        <v>1935658.74</v>
      </c>
      <c r="I38" s="455">
        <f t="shared" si="1"/>
        <v>32.244410854370699</v>
      </c>
    </row>
    <row r="39" spans="1:9" ht="21.75" customHeight="1">
      <c r="A39" s="316" t="s">
        <v>23</v>
      </c>
      <c r="B39" s="318" t="s">
        <v>0</v>
      </c>
      <c r="C39" s="318" t="s">
        <v>8</v>
      </c>
      <c r="D39" s="320" t="s">
        <v>21</v>
      </c>
      <c r="E39" s="319" t="s">
        <v>263</v>
      </c>
      <c r="F39" s="320"/>
      <c r="G39" s="321">
        <f>G40+G41+G42+G43</f>
        <v>6003082.9800000004</v>
      </c>
      <c r="H39" s="321">
        <f>H40+H41+H42+H43</f>
        <v>1935658.74</v>
      </c>
      <c r="I39" s="455">
        <f t="shared" si="1"/>
        <v>32.244410854370699</v>
      </c>
    </row>
    <row r="40" spans="1:9" ht="33" customHeight="1">
      <c r="A40" s="316" t="s">
        <v>14</v>
      </c>
      <c r="B40" s="318" t="s">
        <v>0</v>
      </c>
      <c r="C40" s="318" t="s">
        <v>8</v>
      </c>
      <c r="D40" s="320" t="s">
        <v>21</v>
      </c>
      <c r="E40" s="319" t="s">
        <v>263</v>
      </c>
      <c r="F40" s="320" t="s">
        <v>15</v>
      </c>
      <c r="G40" s="321">
        <v>2639968</v>
      </c>
      <c r="H40" s="321">
        <v>1129045.5</v>
      </c>
      <c r="I40" s="455">
        <f t="shared" si="1"/>
        <v>42.767393392647186</v>
      </c>
    </row>
    <row r="41" spans="1:9" ht="33">
      <c r="A41" s="323" t="s">
        <v>24</v>
      </c>
      <c r="B41" s="318" t="s">
        <v>0</v>
      </c>
      <c r="C41" s="318" t="s">
        <v>8</v>
      </c>
      <c r="D41" s="320" t="s">
        <v>21</v>
      </c>
      <c r="E41" s="319" t="s">
        <v>263</v>
      </c>
      <c r="F41" s="320" t="s">
        <v>25</v>
      </c>
      <c r="G41" s="321">
        <v>3221284.98</v>
      </c>
      <c r="H41" s="321">
        <v>760866.79</v>
      </c>
      <c r="I41" s="455">
        <f t="shared" si="1"/>
        <v>23.619977578016087</v>
      </c>
    </row>
    <row r="42" spans="1:9" ht="16.5">
      <c r="A42" s="324" t="s">
        <v>26</v>
      </c>
      <c r="B42" s="318" t="s">
        <v>0</v>
      </c>
      <c r="C42" s="318" t="s">
        <v>8</v>
      </c>
      <c r="D42" s="320" t="s">
        <v>21</v>
      </c>
      <c r="E42" s="319" t="s">
        <v>263</v>
      </c>
      <c r="F42" s="320" t="s">
        <v>27</v>
      </c>
      <c r="G42" s="321">
        <v>68470</v>
      </c>
      <c r="H42" s="321">
        <v>0</v>
      </c>
      <c r="I42" s="455">
        <f t="shared" si="1"/>
        <v>0</v>
      </c>
    </row>
    <row r="43" spans="1:9" ht="16.5">
      <c r="A43" s="325" t="s">
        <v>614</v>
      </c>
      <c r="B43" s="318" t="s">
        <v>0</v>
      </c>
      <c r="C43" s="318" t="s">
        <v>8</v>
      </c>
      <c r="D43" s="320" t="s">
        <v>21</v>
      </c>
      <c r="E43" s="319" t="s">
        <v>263</v>
      </c>
      <c r="F43" s="320" t="s">
        <v>615</v>
      </c>
      <c r="G43" s="321">
        <v>73360</v>
      </c>
      <c r="H43" s="321">
        <v>45746.45</v>
      </c>
      <c r="I43" s="455">
        <f t="shared" si="1"/>
        <v>62.358846782987996</v>
      </c>
    </row>
    <row r="44" spans="1:9" ht="16.5">
      <c r="A44" s="127" t="s">
        <v>264</v>
      </c>
      <c r="B44" s="326" t="s">
        <v>0</v>
      </c>
      <c r="C44" s="326" t="s">
        <v>8</v>
      </c>
      <c r="D44" s="326" t="s">
        <v>83</v>
      </c>
      <c r="E44" s="326"/>
      <c r="F44" s="326"/>
      <c r="G44" s="315">
        <f t="shared" ref="G44:H47" si="4">G45</f>
        <v>25000</v>
      </c>
      <c r="H44" s="315">
        <f t="shared" si="4"/>
        <v>0</v>
      </c>
      <c r="I44" s="454">
        <f t="shared" si="1"/>
        <v>0</v>
      </c>
    </row>
    <row r="45" spans="1:9" ht="49.5">
      <c r="A45" s="327" t="s">
        <v>11</v>
      </c>
      <c r="B45" s="328" t="s">
        <v>0</v>
      </c>
      <c r="C45" s="319" t="s">
        <v>8</v>
      </c>
      <c r="D45" s="319" t="s">
        <v>83</v>
      </c>
      <c r="E45" s="320" t="s">
        <v>257</v>
      </c>
      <c r="F45" s="329"/>
      <c r="G45" s="321">
        <f t="shared" si="4"/>
        <v>25000</v>
      </c>
      <c r="H45" s="321">
        <f t="shared" si="4"/>
        <v>0</v>
      </c>
      <c r="I45" s="455">
        <f t="shared" si="1"/>
        <v>0</v>
      </c>
    </row>
    <row r="46" spans="1:9" ht="21.75" customHeight="1">
      <c r="A46" s="316" t="s">
        <v>28</v>
      </c>
      <c r="B46" s="328" t="s">
        <v>0</v>
      </c>
      <c r="C46" s="319" t="s">
        <v>8</v>
      </c>
      <c r="D46" s="319" t="s">
        <v>83</v>
      </c>
      <c r="E46" s="320" t="s">
        <v>265</v>
      </c>
      <c r="F46" s="329"/>
      <c r="G46" s="321">
        <f t="shared" si="4"/>
        <v>25000</v>
      </c>
      <c r="H46" s="321">
        <f t="shared" si="4"/>
        <v>0</v>
      </c>
      <c r="I46" s="455">
        <f t="shared" si="1"/>
        <v>0</v>
      </c>
    </row>
    <row r="47" spans="1:9" ht="36" customHeight="1">
      <c r="A47" s="316" t="s">
        <v>39</v>
      </c>
      <c r="B47" s="328" t="s">
        <v>0</v>
      </c>
      <c r="C47" s="319" t="s">
        <v>8</v>
      </c>
      <c r="D47" s="319" t="s">
        <v>83</v>
      </c>
      <c r="E47" s="320" t="s">
        <v>266</v>
      </c>
      <c r="F47" s="329"/>
      <c r="G47" s="321">
        <f t="shared" si="4"/>
        <v>25000</v>
      </c>
      <c r="H47" s="321">
        <f t="shared" si="4"/>
        <v>0</v>
      </c>
      <c r="I47" s="455">
        <f t="shared" si="1"/>
        <v>0</v>
      </c>
    </row>
    <row r="48" spans="1:9" ht="16.5">
      <c r="A48" s="316" t="s">
        <v>40</v>
      </c>
      <c r="B48" s="328" t="s">
        <v>0</v>
      </c>
      <c r="C48" s="319" t="s">
        <v>8</v>
      </c>
      <c r="D48" s="319" t="s">
        <v>83</v>
      </c>
      <c r="E48" s="320" t="s">
        <v>266</v>
      </c>
      <c r="F48" s="329" t="s">
        <v>41</v>
      </c>
      <c r="G48" s="321">
        <v>25000</v>
      </c>
      <c r="H48" s="321">
        <v>0</v>
      </c>
      <c r="I48" s="455">
        <f t="shared" si="1"/>
        <v>0</v>
      </c>
    </row>
    <row r="49" spans="1:12" ht="16.5">
      <c r="A49" s="312" t="s">
        <v>28</v>
      </c>
      <c r="B49" s="313" t="s">
        <v>0</v>
      </c>
      <c r="C49" s="313" t="s">
        <v>8</v>
      </c>
      <c r="D49" s="313" t="s">
        <v>29</v>
      </c>
      <c r="E49" s="314"/>
      <c r="F49" s="314"/>
      <c r="G49" s="315">
        <f>G50+G56</f>
        <v>183205</v>
      </c>
      <c r="H49" s="315">
        <f>H50+H56</f>
        <v>55946.3</v>
      </c>
      <c r="I49" s="454">
        <f t="shared" si="1"/>
        <v>30.53753991430365</v>
      </c>
    </row>
    <row r="50" spans="1:12" ht="49.5">
      <c r="A50" s="316" t="s">
        <v>11</v>
      </c>
      <c r="B50" s="318" t="s">
        <v>0</v>
      </c>
      <c r="C50" s="318" t="s">
        <v>8</v>
      </c>
      <c r="D50" s="320" t="s">
        <v>29</v>
      </c>
      <c r="E50" s="320" t="s">
        <v>267</v>
      </c>
      <c r="F50" s="320"/>
      <c r="G50" s="321">
        <f>G51</f>
        <v>168705</v>
      </c>
      <c r="H50" s="321">
        <f>H51</f>
        <v>55946.3</v>
      </c>
      <c r="I50" s="455">
        <f t="shared" si="1"/>
        <v>33.16220621795442</v>
      </c>
    </row>
    <row r="51" spans="1:12" ht="16.5">
      <c r="A51" s="316" t="s">
        <v>28</v>
      </c>
      <c r="B51" s="318" t="s">
        <v>0</v>
      </c>
      <c r="C51" s="320" t="s">
        <v>8</v>
      </c>
      <c r="D51" s="320" t="s">
        <v>29</v>
      </c>
      <c r="E51" s="320" t="s">
        <v>265</v>
      </c>
      <c r="F51" s="320"/>
      <c r="G51" s="321">
        <f>G52+G54</f>
        <v>168705</v>
      </c>
      <c r="H51" s="321">
        <f>H52+H54</f>
        <v>55946.3</v>
      </c>
      <c r="I51" s="455">
        <f t="shared" si="1"/>
        <v>33.16220621795442</v>
      </c>
    </row>
    <row r="52" spans="1:12" ht="16.5">
      <c r="A52" s="316" t="s">
        <v>30</v>
      </c>
      <c r="B52" s="318" t="s">
        <v>0</v>
      </c>
      <c r="C52" s="320" t="s">
        <v>8</v>
      </c>
      <c r="D52" s="320" t="s">
        <v>29</v>
      </c>
      <c r="E52" s="320" t="s">
        <v>268</v>
      </c>
      <c r="F52" s="320"/>
      <c r="G52" s="321">
        <f>+G53</f>
        <v>158205</v>
      </c>
      <c r="H52" s="321">
        <f>+H53</f>
        <v>55946.3</v>
      </c>
      <c r="I52" s="455">
        <f t="shared" si="1"/>
        <v>35.363168041465187</v>
      </c>
    </row>
    <row r="53" spans="1:12" ht="16.5">
      <c r="A53" s="330" t="s">
        <v>26</v>
      </c>
      <c r="B53" s="318" t="s">
        <v>0</v>
      </c>
      <c r="C53" s="320" t="s">
        <v>8</v>
      </c>
      <c r="D53" s="320" t="s">
        <v>29</v>
      </c>
      <c r="E53" s="320" t="s">
        <v>268</v>
      </c>
      <c r="F53" s="320" t="s">
        <v>27</v>
      </c>
      <c r="G53" s="321">
        <v>158205</v>
      </c>
      <c r="H53" s="321">
        <v>55946.3</v>
      </c>
      <c r="I53" s="455">
        <f t="shared" si="1"/>
        <v>35.363168041465187</v>
      </c>
      <c r="L53" s="98"/>
    </row>
    <row r="54" spans="1:12" ht="16.5">
      <c r="A54" s="330" t="s">
        <v>687</v>
      </c>
      <c r="B54" s="318" t="s">
        <v>0</v>
      </c>
      <c r="C54" s="320" t="s">
        <v>8</v>
      </c>
      <c r="D54" s="320" t="s">
        <v>29</v>
      </c>
      <c r="E54" s="320" t="s">
        <v>688</v>
      </c>
      <c r="F54" s="320"/>
      <c r="G54" s="321">
        <f>G55</f>
        <v>10500</v>
      </c>
      <c r="H54" s="321">
        <f>H55</f>
        <v>0</v>
      </c>
      <c r="I54" s="455">
        <f t="shared" si="1"/>
        <v>0</v>
      </c>
      <c r="L54" s="98"/>
    </row>
    <row r="55" spans="1:12" ht="33">
      <c r="A55" s="323" t="s">
        <v>24</v>
      </c>
      <c r="B55" s="318" t="s">
        <v>0</v>
      </c>
      <c r="C55" s="320" t="s">
        <v>8</v>
      </c>
      <c r="D55" s="320" t="s">
        <v>29</v>
      </c>
      <c r="E55" s="320" t="s">
        <v>688</v>
      </c>
      <c r="F55" s="320" t="s">
        <v>25</v>
      </c>
      <c r="G55" s="321">
        <v>10500</v>
      </c>
      <c r="H55" s="321">
        <v>0</v>
      </c>
      <c r="I55" s="455">
        <f t="shared" si="1"/>
        <v>0</v>
      </c>
      <c r="L55" s="98"/>
    </row>
    <row r="56" spans="1:12" ht="33">
      <c r="A56" s="331" t="s">
        <v>606</v>
      </c>
      <c r="B56" s="318" t="s">
        <v>0</v>
      </c>
      <c r="C56" s="320" t="s">
        <v>8</v>
      </c>
      <c r="D56" s="320" t="s">
        <v>29</v>
      </c>
      <c r="E56" s="320" t="s">
        <v>301</v>
      </c>
      <c r="F56" s="320"/>
      <c r="G56" s="321">
        <f t="shared" ref="G56:H58" si="5">G57</f>
        <v>14500</v>
      </c>
      <c r="H56" s="321">
        <f t="shared" si="5"/>
        <v>0</v>
      </c>
      <c r="I56" s="455">
        <f t="shared" si="1"/>
        <v>0</v>
      </c>
      <c r="L56" s="98"/>
    </row>
    <row r="57" spans="1:12" ht="16.5">
      <c r="A57" s="332" t="s">
        <v>519</v>
      </c>
      <c r="B57" s="318" t="s">
        <v>0</v>
      </c>
      <c r="C57" s="320" t="s">
        <v>8</v>
      </c>
      <c r="D57" s="320" t="s">
        <v>29</v>
      </c>
      <c r="E57" s="320" t="s">
        <v>298</v>
      </c>
      <c r="F57" s="320"/>
      <c r="G57" s="321">
        <f t="shared" si="5"/>
        <v>14500</v>
      </c>
      <c r="H57" s="321">
        <f t="shared" si="5"/>
        <v>0</v>
      </c>
      <c r="I57" s="455">
        <f t="shared" si="1"/>
        <v>0</v>
      </c>
      <c r="L57" s="98"/>
    </row>
    <row r="58" spans="1:12" ht="16.5">
      <c r="A58" s="332" t="s">
        <v>520</v>
      </c>
      <c r="B58" s="318" t="s">
        <v>0</v>
      </c>
      <c r="C58" s="320" t="s">
        <v>8</v>
      </c>
      <c r="D58" s="320" t="s">
        <v>29</v>
      </c>
      <c r="E58" s="320" t="s">
        <v>642</v>
      </c>
      <c r="F58" s="320"/>
      <c r="G58" s="321">
        <f t="shared" si="5"/>
        <v>14500</v>
      </c>
      <c r="H58" s="321">
        <f t="shared" si="5"/>
        <v>0</v>
      </c>
      <c r="I58" s="454">
        <f t="shared" si="1"/>
        <v>0</v>
      </c>
    </row>
    <row r="59" spans="1:12" ht="33">
      <c r="A59" s="323" t="s">
        <v>24</v>
      </c>
      <c r="B59" s="318" t="s">
        <v>0</v>
      </c>
      <c r="C59" s="320" t="s">
        <v>8</v>
      </c>
      <c r="D59" s="320" t="s">
        <v>29</v>
      </c>
      <c r="E59" s="320" t="s">
        <v>642</v>
      </c>
      <c r="F59" s="320" t="s">
        <v>25</v>
      </c>
      <c r="G59" s="321">
        <v>14500</v>
      </c>
      <c r="H59" s="321">
        <v>0</v>
      </c>
      <c r="I59" s="455">
        <f t="shared" si="1"/>
        <v>0</v>
      </c>
    </row>
    <row r="60" spans="1:12" ht="16.5">
      <c r="A60" s="333" t="s">
        <v>31</v>
      </c>
      <c r="B60" s="314" t="s">
        <v>0</v>
      </c>
      <c r="C60" s="314" t="s">
        <v>10</v>
      </c>
      <c r="D60" s="314"/>
      <c r="E60" s="314"/>
      <c r="F60" s="314"/>
      <c r="G60" s="334">
        <f>G61</f>
        <v>226850</v>
      </c>
      <c r="H60" s="334">
        <f>H61</f>
        <v>94907.66</v>
      </c>
      <c r="I60" s="455">
        <f t="shared" si="1"/>
        <v>41.837187568878115</v>
      </c>
    </row>
    <row r="61" spans="1:12" ht="16.5">
      <c r="A61" s="333" t="s">
        <v>32</v>
      </c>
      <c r="B61" s="335" t="s">
        <v>0</v>
      </c>
      <c r="C61" s="336" t="s">
        <v>10</v>
      </c>
      <c r="D61" s="336" t="s">
        <v>17</v>
      </c>
      <c r="E61" s="336"/>
      <c r="F61" s="336"/>
      <c r="G61" s="337">
        <f>G62</f>
        <v>226850</v>
      </c>
      <c r="H61" s="337">
        <f>H62</f>
        <v>94907.66</v>
      </c>
      <c r="I61" s="455">
        <f t="shared" si="1"/>
        <v>41.837187568878115</v>
      </c>
    </row>
    <row r="62" spans="1:12" ht="49.5">
      <c r="A62" s="327" t="s">
        <v>11</v>
      </c>
      <c r="B62" s="338" t="s">
        <v>0</v>
      </c>
      <c r="C62" s="320" t="s">
        <v>10</v>
      </c>
      <c r="D62" s="320" t="s">
        <v>17</v>
      </c>
      <c r="E62" s="320" t="s">
        <v>257</v>
      </c>
      <c r="F62" s="320"/>
      <c r="G62" s="321">
        <f>G64</f>
        <v>226850</v>
      </c>
      <c r="H62" s="321">
        <f>H64</f>
        <v>94907.66</v>
      </c>
      <c r="I62" s="455">
        <f t="shared" si="1"/>
        <v>41.837187568878115</v>
      </c>
    </row>
    <row r="63" spans="1:12" ht="36.75" customHeight="1">
      <c r="A63" s="339" t="s">
        <v>22</v>
      </c>
      <c r="B63" s="340" t="s">
        <v>0</v>
      </c>
      <c r="C63" s="341" t="s">
        <v>10</v>
      </c>
      <c r="D63" s="341" t="s">
        <v>17</v>
      </c>
      <c r="E63" s="341" t="s">
        <v>262</v>
      </c>
      <c r="F63" s="341"/>
      <c r="G63" s="342">
        <f>G64</f>
        <v>226850</v>
      </c>
      <c r="H63" s="342">
        <f>H64</f>
        <v>94907.66</v>
      </c>
      <c r="I63" s="455">
        <f t="shared" si="1"/>
        <v>41.837187568878115</v>
      </c>
    </row>
    <row r="64" spans="1:12" ht="33">
      <c r="A64" s="343" t="s">
        <v>33</v>
      </c>
      <c r="B64" s="344" t="s">
        <v>0</v>
      </c>
      <c r="C64" s="345" t="s">
        <v>10</v>
      </c>
      <c r="D64" s="345" t="s">
        <v>17</v>
      </c>
      <c r="E64" s="345" t="s">
        <v>269</v>
      </c>
      <c r="F64" s="346"/>
      <c r="G64" s="347">
        <f>G65+G66</f>
        <v>226850</v>
      </c>
      <c r="H64" s="347">
        <f>H65+H66</f>
        <v>94907.66</v>
      </c>
      <c r="I64" s="455">
        <v>0</v>
      </c>
    </row>
    <row r="65" spans="1:9" ht="23.85" customHeight="1">
      <c r="A65" s="316" t="s">
        <v>14</v>
      </c>
      <c r="B65" s="335" t="s">
        <v>0</v>
      </c>
      <c r="C65" s="320" t="s">
        <v>10</v>
      </c>
      <c r="D65" s="320" t="s">
        <v>17</v>
      </c>
      <c r="E65" s="320" t="s">
        <v>269</v>
      </c>
      <c r="F65" s="320" t="s">
        <v>15</v>
      </c>
      <c r="G65" s="321">
        <v>226850</v>
      </c>
      <c r="H65" s="321">
        <v>94907.66</v>
      </c>
      <c r="I65" s="454">
        <f t="shared" si="1"/>
        <v>41.837187568878115</v>
      </c>
    </row>
    <row r="66" spans="1:9" ht="22.9" customHeight="1">
      <c r="A66" s="348" t="s">
        <v>24</v>
      </c>
      <c r="B66" s="340" t="s">
        <v>0</v>
      </c>
      <c r="C66" s="341" t="s">
        <v>10</v>
      </c>
      <c r="D66" s="341" t="s">
        <v>17</v>
      </c>
      <c r="E66" s="341" t="s">
        <v>269</v>
      </c>
      <c r="F66" s="341" t="s">
        <v>25</v>
      </c>
      <c r="G66" s="342">
        <v>0</v>
      </c>
      <c r="H66" s="342">
        <v>0</v>
      </c>
      <c r="I66" s="454">
        <v>0</v>
      </c>
    </row>
    <row r="67" spans="1:9" ht="51" customHeight="1">
      <c r="A67" s="349" t="s">
        <v>34</v>
      </c>
      <c r="B67" s="350" t="s">
        <v>0</v>
      </c>
      <c r="C67" s="351" t="s">
        <v>17</v>
      </c>
      <c r="D67" s="351"/>
      <c r="E67" s="351"/>
      <c r="F67" s="351"/>
      <c r="G67" s="352">
        <f>G68+G78</f>
        <v>142000</v>
      </c>
      <c r="H67" s="352">
        <f>H68+H78</f>
        <v>52748</v>
      </c>
      <c r="I67" s="455">
        <f t="shared" si="1"/>
        <v>37.146478873239438</v>
      </c>
    </row>
    <row r="68" spans="1:9" ht="23.25" customHeight="1">
      <c r="A68" s="353" t="s">
        <v>35</v>
      </c>
      <c r="B68" s="354" t="s">
        <v>0</v>
      </c>
      <c r="C68" s="355" t="s">
        <v>17</v>
      </c>
      <c r="D68" s="355" t="s">
        <v>10</v>
      </c>
      <c r="E68" s="336"/>
      <c r="F68" s="336"/>
      <c r="G68" s="356">
        <f>G69+G74</f>
        <v>11000</v>
      </c>
      <c r="H68" s="356">
        <f>H69+H74</f>
        <v>6000</v>
      </c>
      <c r="I68" s="455">
        <f t="shared" si="1"/>
        <v>54.54545454545454</v>
      </c>
    </row>
    <row r="69" spans="1:9" ht="49.5">
      <c r="A69" s="357" t="s">
        <v>647</v>
      </c>
      <c r="B69" s="318" t="s">
        <v>0</v>
      </c>
      <c r="C69" s="318" t="s">
        <v>17</v>
      </c>
      <c r="D69" s="320" t="s">
        <v>10</v>
      </c>
      <c r="E69" s="320" t="s">
        <v>286</v>
      </c>
      <c r="F69" s="320"/>
      <c r="G69" s="321">
        <f>G70</f>
        <v>9000</v>
      </c>
      <c r="H69" s="321">
        <f>H70</f>
        <v>6000</v>
      </c>
      <c r="I69" s="455">
        <f t="shared" si="1"/>
        <v>66.666666666666657</v>
      </c>
    </row>
    <row r="70" spans="1:9" ht="16.5">
      <c r="A70" s="128" t="s">
        <v>272</v>
      </c>
      <c r="B70" s="318" t="s">
        <v>0</v>
      </c>
      <c r="C70" s="318" t="s">
        <v>17</v>
      </c>
      <c r="D70" s="318" t="s">
        <v>10</v>
      </c>
      <c r="E70" s="320" t="s">
        <v>580</v>
      </c>
      <c r="F70" s="358"/>
      <c r="G70" s="321">
        <f>G71</f>
        <v>9000</v>
      </c>
      <c r="H70" s="321">
        <f>H71</f>
        <v>6000</v>
      </c>
      <c r="I70" s="455">
        <f t="shared" si="1"/>
        <v>66.666666666666657</v>
      </c>
    </row>
    <row r="71" spans="1:9" ht="33">
      <c r="A71" s="359" t="s">
        <v>36</v>
      </c>
      <c r="B71" s="318" t="s">
        <v>0</v>
      </c>
      <c r="C71" s="318" t="s">
        <v>17</v>
      </c>
      <c r="D71" s="318" t="s">
        <v>10</v>
      </c>
      <c r="E71" s="320" t="s">
        <v>616</v>
      </c>
      <c r="F71" s="358"/>
      <c r="G71" s="321">
        <f>G73+G72</f>
        <v>9000</v>
      </c>
      <c r="H71" s="321">
        <f>H73+H72</f>
        <v>6000</v>
      </c>
      <c r="I71" s="455">
        <f t="shared" si="1"/>
        <v>66.666666666666657</v>
      </c>
    </row>
    <row r="72" spans="1:9" ht="33.75" customHeight="1">
      <c r="A72" s="316" t="s">
        <v>14</v>
      </c>
      <c r="B72" s="318" t="s">
        <v>0</v>
      </c>
      <c r="C72" s="318" t="s">
        <v>17</v>
      </c>
      <c r="D72" s="318" t="s">
        <v>10</v>
      </c>
      <c r="E72" s="320" t="s">
        <v>616</v>
      </c>
      <c r="F72" s="358" t="s">
        <v>15</v>
      </c>
      <c r="G72" s="321">
        <v>6000</v>
      </c>
      <c r="H72" s="321">
        <v>6000</v>
      </c>
      <c r="I72" s="455">
        <f t="shared" si="1"/>
        <v>100</v>
      </c>
    </row>
    <row r="73" spans="1:9" ht="19.5" customHeight="1">
      <c r="A73" s="330" t="s">
        <v>24</v>
      </c>
      <c r="B73" s="318" t="s">
        <v>0</v>
      </c>
      <c r="C73" s="318" t="s">
        <v>17</v>
      </c>
      <c r="D73" s="318" t="s">
        <v>10</v>
      </c>
      <c r="E73" s="320" t="s">
        <v>616</v>
      </c>
      <c r="F73" s="320" t="s">
        <v>25</v>
      </c>
      <c r="G73" s="321">
        <v>3000</v>
      </c>
      <c r="H73" s="321">
        <v>0</v>
      </c>
      <c r="I73" s="455">
        <f t="shared" si="1"/>
        <v>0</v>
      </c>
    </row>
    <row r="74" spans="1:9" ht="49.5">
      <c r="A74" s="360" t="s">
        <v>651</v>
      </c>
      <c r="B74" s="318" t="s">
        <v>0</v>
      </c>
      <c r="C74" s="318" t="s">
        <v>17</v>
      </c>
      <c r="D74" s="318" t="s">
        <v>10</v>
      </c>
      <c r="E74" s="358" t="s">
        <v>287</v>
      </c>
      <c r="F74" s="358"/>
      <c r="G74" s="361">
        <f>G76</f>
        <v>2000</v>
      </c>
      <c r="H74" s="361">
        <f>H76</f>
        <v>0</v>
      </c>
      <c r="I74" s="455">
        <f t="shared" si="1"/>
        <v>0</v>
      </c>
    </row>
    <row r="75" spans="1:9" ht="16.5">
      <c r="A75" s="161" t="s">
        <v>273</v>
      </c>
      <c r="B75" s="318" t="s">
        <v>0</v>
      </c>
      <c r="C75" s="318" t="s">
        <v>17</v>
      </c>
      <c r="D75" s="318" t="s">
        <v>10</v>
      </c>
      <c r="E75" s="358" t="s">
        <v>289</v>
      </c>
      <c r="F75" s="358"/>
      <c r="G75" s="361">
        <f>G76</f>
        <v>2000</v>
      </c>
      <c r="H75" s="361">
        <f>H76</f>
        <v>0</v>
      </c>
      <c r="I75" s="455">
        <f t="shared" si="1"/>
        <v>0</v>
      </c>
    </row>
    <row r="76" spans="1:9" ht="33">
      <c r="A76" s="359" t="s">
        <v>36</v>
      </c>
      <c r="B76" s="318" t="s">
        <v>0</v>
      </c>
      <c r="C76" s="318" t="s">
        <v>17</v>
      </c>
      <c r="D76" s="318" t="s">
        <v>10</v>
      </c>
      <c r="E76" s="329" t="s">
        <v>617</v>
      </c>
      <c r="F76" s="358"/>
      <c r="G76" s="361">
        <f>G77</f>
        <v>2000</v>
      </c>
      <c r="H76" s="361">
        <f>H77</f>
        <v>0</v>
      </c>
      <c r="I76" s="454">
        <f t="shared" si="1"/>
        <v>0</v>
      </c>
    </row>
    <row r="77" spans="1:9" ht="33">
      <c r="A77" s="323" t="s">
        <v>24</v>
      </c>
      <c r="B77" s="318" t="s">
        <v>0</v>
      </c>
      <c r="C77" s="318" t="s">
        <v>17</v>
      </c>
      <c r="D77" s="318" t="s">
        <v>10</v>
      </c>
      <c r="E77" s="329" t="s">
        <v>617</v>
      </c>
      <c r="F77" s="358" t="s">
        <v>25</v>
      </c>
      <c r="G77" s="361">
        <v>2000</v>
      </c>
      <c r="H77" s="361">
        <v>0</v>
      </c>
      <c r="I77" s="455">
        <f t="shared" si="1"/>
        <v>0</v>
      </c>
    </row>
    <row r="78" spans="1:9" ht="21.75" customHeight="1">
      <c r="A78" s="362" t="s">
        <v>42</v>
      </c>
      <c r="B78" s="313" t="s">
        <v>0</v>
      </c>
      <c r="C78" s="314" t="s">
        <v>17</v>
      </c>
      <c r="D78" s="314" t="s">
        <v>43</v>
      </c>
      <c r="E78" s="314"/>
      <c r="F78" s="314"/>
      <c r="G78" s="315">
        <f t="shared" ref="G78:H81" si="6">G79</f>
        <v>131000</v>
      </c>
      <c r="H78" s="315">
        <f t="shared" si="6"/>
        <v>46748</v>
      </c>
      <c r="I78" s="455">
        <f t="shared" si="1"/>
        <v>35.685496183206105</v>
      </c>
    </row>
    <row r="79" spans="1:9" ht="49.5">
      <c r="A79" s="316" t="s">
        <v>650</v>
      </c>
      <c r="B79" s="318" t="s">
        <v>0</v>
      </c>
      <c r="C79" s="320" t="s">
        <v>17</v>
      </c>
      <c r="D79" s="320" t="s">
        <v>43</v>
      </c>
      <c r="E79" s="320" t="s">
        <v>274</v>
      </c>
      <c r="F79" s="320"/>
      <c r="G79" s="321">
        <f t="shared" si="6"/>
        <v>131000</v>
      </c>
      <c r="H79" s="321">
        <f t="shared" si="6"/>
        <v>46748</v>
      </c>
      <c r="I79" s="455">
        <f t="shared" si="1"/>
        <v>35.685496183206105</v>
      </c>
    </row>
    <row r="80" spans="1:9" ht="33">
      <c r="A80" s="316" t="s">
        <v>277</v>
      </c>
      <c r="B80" s="318" t="s">
        <v>0</v>
      </c>
      <c r="C80" s="320" t="s">
        <v>17</v>
      </c>
      <c r="D80" s="320" t="s">
        <v>43</v>
      </c>
      <c r="E80" s="320" t="s">
        <v>275</v>
      </c>
      <c r="F80" s="320"/>
      <c r="G80" s="321">
        <f t="shared" si="6"/>
        <v>131000</v>
      </c>
      <c r="H80" s="321">
        <f t="shared" si="6"/>
        <v>46748</v>
      </c>
      <c r="I80" s="455">
        <f t="shared" si="1"/>
        <v>35.685496183206105</v>
      </c>
    </row>
    <row r="81" spans="1:9" ht="33">
      <c r="A81" s="363" t="s">
        <v>449</v>
      </c>
      <c r="B81" s="318" t="s">
        <v>0</v>
      </c>
      <c r="C81" s="320" t="s">
        <v>17</v>
      </c>
      <c r="D81" s="320" t="s">
        <v>43</v>
      </c>
      <c r="E81" s="320" t="s">
        <v>276</v>
      </c>
      <c r="F81" s="320"/>
      <c r="G81" s="321">
        <f t="shared" si="6"/>
        <v>131000</v>
      </c>
      <c r="H81" s="321">
        <f t="shared" si="6"/>
        <v>46748</v>
      </c>
      <c r="I81" s="454">
        <f t="shared" si="1"/>
        <v>35.685496183206105</v>
      </c>
    </row>
    <row r="82" spans="1:9" ht="33">
      <c r="A82" s="364" t="s">
        <v>24</v>
      </c>
      <c r="B82" s="318" t="s">
        <v>0</v>
      </c>
      <c r="C82" s="320" t="s">
        <v>17</v>
      </c>
      <c r="D82" s="320" t="s">
        <v>43</v>
      </c>
      <c r="E82" s="320" t="s">
        <v>276</v>
      </c>
      <c r="F82" s="320" t="s">
        <v>25</v>
      </c>
      <c r="G82" s="321">
        <v>131000</v>
      </c>
      <c r="H82" s="321">
        <v>46748</v>
      </c>
      <c r="I82" s="454">
        <f t="shared" si="1"/>
        <v>35.685496183206105</v>
      </c>
    </row>
    <row r="83" spans="1:9" ht="16.5">
      <c r="A83" s="365" t="s">
        <v>44</v>
      </c>
      <c r="B83" s="366" t="s">
        <v>0</v>
      </c>
      <c r="C83" s="367" t="s">
        <v>21</v>
      </c>
      <c r="D83" s="314"/>
      <c r="E83" s="314"/>
      <c r="F83" s="314"/>
      <c r="G83" s="315">
        <f>+G89+G84</f>
        <v>553400</v>
      </c>
      <c r="H83" s="315">
        <f>+H89+H84</f>
        <v>228456.07</v>
      </c>
      <c r="I83" s="455">
        <f t="shared" si="1"/>
        <v>41.282267799060357</v>
      </c>
    </row>
    <row r="84" spans="1:9" ht="16.5">
      <c r="A84" s="368" t="s">
        <v>46</v>
      </c>
      <c r="B84" s="313" t="s">
        <v>0</v>
      </c>
      <c r="C84" s="314" t="s">
        <v>21</v>
      </c>
      <c r="D84" s="314" t="s">
        <v>38</v>
      </c>
      <c r="E84" s="314"/>
      <c r="F84" s="314"/>
      <c r="G84" s="356">
        <f t="shared" ref="G84:H87" si="7">G85</f>
        <v>543400</v>
      </c>
      <c r="H84" s="356">
        <f t="shared" si="7"/>
        <v>228456.07</v>
      </c>
      <c r="I84" s="455">
        <f t="shared" si="1"/>
        <v>42.041970923813032</v>
      </c>
    </row>
    <row r="85" spans="1:9" ht="49.5">
      <c r="A85" s="369" t="s">
        <v>670</v>
      </c>
      <c r="B85" s="318" t="s">
        <v>0</v>
      </c>
      <c r="C85" s="320" t="s">
        <v>21</v>
      </c>
      <c r="D85" s="320" t="s">
        <v>38</v>
      </c>
      <c r="E85" s="320" t="s">
        <v>282</v>
      </c>
      <c r="F85" s="320"/>
      <c r="G85" s="370">
        <f t="shared" si="7"/>
        <v>543400</v>
      </c>
      <c r="H85" s="370">
        <f t="shared" si="7"/>
        <v>228456.07</v>
      </c>
      <c r="I85" s="455">
        <f t="shared" si="1"/>
        <v>42.041970923813032</v>
      </c>
    </row>
    <row r="86" spans="1:9" ht="33">
      <c r="A86" s="129" t="s">
        <v>285</v>
      </c>
      <c r="B86" s="318" t="s">
        <v>0</v>
      </c>
      <c r="C86" s="320" t="s">
        <v>21</v>
      </c>
      <c r="D86" s="320" t="s">
        <v>38</v>
      </c>
      <c r="E86" s="320" t="s">
        <v>283</v>
      </c>
      <c r="F86" s="320"/>
      <c r="G86" s="370">
        <f t="shared" si="7"/>
        <v>543400</v>
      </c>
      <c r="H86" s="370">
        <f t="shared" si="7"/>
        <v>228456.07</v>
      </c>
      <c r="I86" s="455">
        <f t="shared" si="1"/>
        <v>42.041970923813032</v>
      </c>
    </row>
    <row r="87" spans="1:9" ht="33">
      <c r="A87" s="364" t="s">
        <v>47</v>
      </c>
      <c r="B87" s="318" t="s">
        <v>0</v>
      </c>
      <c r="C87" s="320" t="s">
        <v>21</v>
      </c>
      <c r="D87" s="320" t="s">
        <v>38</v>
      </c>
      <c r="E87" s="320" t="s">
        <v>284</v>
      </c>
      <c r="F87" s="320"/>
      <c r="G87" s="370">
        <f t="shared" si="7"/>
        <v>543400</v>
      </c>
      <c r="H87" s="370">
        <f t="shared" si="7"/>
        <v>228456.07</v>
      </c>
      <c r="I87" s="454">
        <f t="shared" si="1"/>
        <v>42.041970923813032</v>
      </c>
    </row>
    <row r="88" spans="1:9" ht="33">
      <c r="A88" s="364" t="s">
        <v>24</v>
      </c>
      <c r="B88" s="318" t="s">
        <v>0</v>
      </c>
      <c r="C88" s="320" t="s">
        <v>21</v>
      </c>
      <c r="D88" s="320" t="s">
        <v>38</v>
      </c>
      <c r="E88" s="320" t="s">
        <v>284</v>
      </c>
      <c r="F88" s="320" t="s">
        <v>25</v>
      </c>
      <c r="G88" s="370">
        <v>543400</v>
      </c>
      <c r="H88" s="370">
        <v>228456.07</v>
      </c>
      <c r="I88" s="455">
        <f t="shared" si="1"/>
        <v>42.041970923813032</v>
      </c>
    </row>
    <row r="89" spans="1:9" ht="16.5">
      <c r="A89" s="312" t="s">
        <v>48</v>
      </c>
      <c r="B89" s="313" t="s">
        <v>0</v>
      </c>
      <c r="C89" s="314" t="s">
        <v>21</v>
      </c>
      <c r="D89" s="314" t="s">
        <v>49</v>
      </c>
      <c r="E89" s="314"/>
      <c r="F89" s="314"/>
      <c r="G89" s="371">
        <f>+G90</f>
        <v>10000</v>
      </c>
      <c r="H89" s="371">
        <f>+H90</f>
        <v>0</v>
      </c>
      <c r="I89" s="455">
        <f t="shared" si="1"/>
        <v>0</v>
      </c>
    </row>
    <row r="90" spans="1:9" ht="49.5">
      <c r="A90" s="323" t="s">
        <v>577</v>
      </c>
      <c r="B90" s="318" t="s">
        <v>0</v>
      </c>
      <c r="C90" s="318" t="s">
        <v>21</v>
      </c>
      <c r="D90" s="318" t="s">
        <v>49</v>
      </c>
      <c r="E90" s="318" t="s">
        <v>319</v>
      </c>
      <c r="F90" s="318"/>
      <c r="G90" s="372">
        <f t="shared" ref="G90:H92" si="8">G91</f>
        <v>10000</v>
      </c>
      <c r="H90" s="372">
        <f t="shared" si="8"/>
        <v>0</v>
      </c>
      <c r="I90" s="455">
        <f t="shared" ref="I90:I153" si="9">H90/G90*100</f>
        <v>0</v>
      </c>
    </row>
    <row r="91" spans="1:9" ht="33" customHeight="1">
      <c r="A91" s="323" t="s">
        <v>578</v>
      </c>
      <c r="B91" s="318" t="s">
        <v>0</v>
      </c>
      <c r="C91" s="318" t="s">
        <v>21</v>
      </c>
      <c r="D91" s="318" t="s">
        <v>49</v>
      </c>
      <c r="E91" s="318" t="s">
        <v>318</v>
      </c>
      <c r="F91" s="318"/>
      <c r="G91" s="372">
        <f t="shared" si="8"/>
        <v>10000</v>
      </c>
      <c r="H91" s="372">
        <f t="shared" si="8"/>
        <v>0</v>
      </c>
      <c r="I91" s="455">
        <f t="shared" si="9"/>
        <v>0</v>
      </c>
    </row>
    <row r="92" spans="1:9" ht="16.5">
      <c r="A92" s="323" t="s">
        <v>579</v>
      </c>
      <c r="B92" s="318" t="s">
        <v>0</v>
      </c>
      <c r="C92" s="318" t="s">
        <v>21</v>
      </c>
      <c r="D92" s="318" t="s">
        <v>49</v>
      </c>
      <c r="E92" s="318" t="s">
        <v>607</v>
      </c>
      <c r="F92" s="318"/>
      <c r="G92" s="372">
        <f t="shared" si="8"/>
        <v>10000</v>
      </c>
      <c r="H92" s="372">
        <f t="shared" si="8"/>
        <v>0</v>
      </c>
      <c r="I92" s="454">
        <f t="shared" si="9"/>
        <v>0</v>
      </c>
    </row>
    <row r="93" spans="1:9" ht="33">
      <c r="A93" s="323" t="s">
        <v>24</v>
      </c>
      <c r="B93" s="318" t="s">
        <v>0</v>
      </c>
      <c r="C93" s="318" t="s">
        <v>21</v>
      </c>
      <c r="D93" s="318" t="s">
        <v>49</v>
      </c>
      <c r="E93" s="318" t="s">
        <v>607</v>
      </c>
      <c r="F93" s="318" t="s">
        <v>25</v>
      </c>
      <c r="G93" s="372">
        <v>10000</v>
      </c>
      <c r="H93" s="372">
        <v>0</v>
      </c>
      <c r="I93" s="454">
        <f t="shared" si="9"/>
        <v>0</v>
      </c>
    </row>
    <row r="94" spans="1:9" ht="16.5">
      <c r="A94" s="373" t="s">
        <v>50</v>
      </c>
      <c r="B94" s="366" t="s">
        <v>0</v>
      </c>
      <c r="C94" s="367" t="s">
        <v>51</v>
      </c>
      <c r="D94" s="367"/>
      <c r="E94" s="367"/>
      <c r="F94" s="367"/>
      <c r="G94" s="374">
        <f>G95+G100+G105+G124</f>
        <v>1704844</v>
      </c>
      <c r="H94" s="374">
        <f>H95+H100+H105+H124</f>
        <v>222390.94</v>
      </c>
      <c r="I94" s="455">
        <f t="shared" si="9"/>
        <v>13.044650419627837</v>
      </c>
    </row>
    <row r="95" spans="1:9" ht="16.5">
      <c r="A95" s="375" t="s">
        <v>52</v>
      </c>
      <c r="B95" s="376" t="s">
        <v>0</v>
      </c>
      <c r="C95" s="377" t="s">
        <v>51</v>
      </c>
      <c r="D95" s="378" t="s">
        <v>8</v>
      </c>
      <c r="E95" s="378"/>
      <c r="F95" s="379"/>
      <c r="G95" s="380">
        <f>G96</f>
        <v>7622</v>
      </c>
      <c r="H95" s="380">
        <f>H96</f>
        <v>0</v>
      </c>
      <c r="I95" s="455">
        <f t="shared" si="9"/>
        <v>0</v>
      </c>
    </row>
    <row r="96" spans="1:9" ht="66">
      <c r="A96" s="161" t="s">
        <v>677</v>
      </c>
      <c r="B96" s="319" t="s">
        <v>0</v>
      </c>
      <c r="C96" s="319" t="s">
        <v>51</v>
      </c>
      <c r="D96" s="319" t="s">
        <v>8</v>
      </c>
      <c r="E96" s="381" t="s">
        <v>270</v>
      </c>
      <c r="F96" s="381"/>
      <c r="G96" s="382">
        <f>G99</f>
        <v>7622</v>
      </c>
      <c r="H96" s="382">
        <f>H99</f>
        <v>0</v>
      </c>
      <c r="I96" s="455">
        <f t="shared" si="9"/>
        <v>0</v>
      </c>
    </row>
    <row r="97" spans="1:11" ht="33">
      <c r="A97" s="130" t="s">
        <v>288</v>
      </c>
      <c r="B97" s="319" t="s">
        <v>0</v>
      </c>
      <c r="C97" s="319" t="s">
        <v>51</v>
      </c>
      <c r="D97" s="319" t="s">
        <v>8</v>
      </c>
      <c r="E97" s="381" t="s">
        <v>271</v>
      </c>
      <c r="F97" s="378"/>
      <c r="G97" s="382">
        <f>G98</f>
        <v>7622</v>
      </c>
      <c r="H97" s="382">
        <f>H98</f>
        <v>0</v>
      </c>
      <c r="I97" s="455">
        <f t="shared" si="9"/>
        <v>0</v>
      </c>
    </row>
    <row r="98" spans="1:11" ht="33">
      <c r="A98" s="331" t="s">
        <v>290</v>
      </c>
      <c r="B98" s="319" t="s">
        <v>0</v>
      </c>
      <c r="C98" s="319" t="s">
        <v>51</v>
      </c>
      <c r="D98" s="319" t="s">
        <v>8</v>
      </c>
      <c r="E98" s="381" t="s">
        <v>618</v>
      </c>
      <c r="F98" s="378"/>
      <c r="G98" s="382">
        <f>G99</f>
        <v>7622</v>
      </c>
      <c r="H98" s="382">
        <f>H99</f>
        <v>0</v>
      </c>
      <c r="I98" s="454">
        <f t="shared" si="9"/>
        <v>0</v>
      </c>
    </row>
    <row r="99" spans="1:11" ht="33">
      <c r="A99" s="383" t="s">
        <v>24</v>
      </c>
      <c r="B99" s="319" t="s">
        <v>0</v>
      </c>
      <c r="C99" s="319" t="s">
        <v>51</v>
      </c>
      <c r="D99" s="319" t="s">
        <v>8</v>
      </c>
      <c r="E99" s="381" t="s">
        <v>618</v>
      </c>
      <c r="F99" s="381" t="s">
        <v>25</v>
      </c>
      <c r="G99" s="384">
        <v>7622</v>
      </c>
      <c r="H99" s="384">
        <v>0</v>
      </c>
      <c r="I99" s="455">
        <f t="shared" si="9"/>
        <v>0</v>
      </c>
    </row>
    <row r="100" spans="1:11" ht="16.5">
      <c r="A100" s="368" t="s">
        <v>53</v>
      </c>
      <c r="B100" s="366" t="s">
        <v>0</v>
      </c>
      <c r="C100" s="385" t="s">
        <v>51</v>
      </c>
      <c r="D100" s="378" t="s">
        <v>10</v>
      </c>
      <c r="E100" s="378"/>
      <c r="F100" s="367"/>
      <c r="G100" s="386">
        <f>G101</f>
        <v>93043</v>
      </c>
      <c r="H100" s="386">
        <f>H101</f>
        <v>0</v>
      </c>
      <c r="I100" s="455">
        <f t="shared" si="9"/>
        <v>0</v>
      </c>
      <c r="J100" s="99"/>
      <c r="K100" s="100"/>
    </row>
    <row r="101" spans="1:11" ht="33" customHeight="1">
      <c r="A101" s="387" t="s">
        <v>608</v>
      </c>
      <c r="B101" s="388" t="s">
        <v>0</v>
      </c>
      <c r="C101" s="388" t="s">
        <v>51</v>
      </c>
      <c r="D101" s="388" t="s">
        <v>10</v>
      </c>
      <c r="E101" s="388" t="s">
        <v>317</v>
      </c>
      <c r="F101" s="388"/>
      <c r="G101" s="321">
        <f>+G102</f>
        <v>93043</v>
      </c>
      <c r="H101" s="321">
        <f>+H102</f>
        <v>0</v>
      </c>
      <c r="I101" s="455">
        <f t="shared" si="9"/>
        <v>0</v>
      </c>
      <c r="J101" s="99"/>
      <c r="K101" s="100"/>
    </row>
    <row r="102" spans="1:11" ht="16.5">
      <c r="A102" s="133" t="s">
        <v>293</v>
      </c>
      <c r="B102" s="389" t="s">
        <v>0</v>
      </c>
      <c r="C102" s="389" t="s">
        <v>51</v>
      </c>
      <c r="D102" s="389" t="s">
        <v>10</v>
      </c>
      <c r="E102" s="318" t="s">
        <v>605</v>
      </c>
      <c r="F102" s="318"/>
      <c r="G102" s="372">
        <f>G103</f>
        <v>93043</v>
      </c>
      <c r="H102" s="372">
        <f>H103</f>
        <v>0</v>
      </c>
      <c r="I102" s="455">
        <f t="shared" si="9"/>
        <v>0</v>
      </c>
      <c r="J102" s="99"/>
      <c r="K102" s="100"/>
    </row>
    <row r="103" spans="1:11" ht="33">
      <c r="A103" s="133" t="s">
        <v>294</v>
      </c>
      <c r="B103" s="389" t="s">
        <v>0</v>
      </c>
      <c r="C103" s="389" t="s">
        <v>51</v>
      </c>
      <c r="D103" s="389" t="s">
        <v>10</v>
      </c>
      <c r="E103" s="318" t="s">
        <v>619</v>
      </c>
      <c r="F103" s="318"/>
      <c r="G103" s="372">
        <f>G104</f>
        <v>93043</v>
      </c>
      <c r="H103" s="372">
        <f>H104</f>
        <v>0</v>
      </c>
      <c r="I103" s="454">
        <f t="shared" si="9"/>
        <v>0</v>
      </c>
    </row>
    <row r="104" spans="1:11" ht="16.5">
      <c r="A104" s="390" t="s">
        <v>54</v>
      </c>
      <c r="B104" s="391" t="s">
        <v>0</v>
      </c>
      <c r="C104" s="391" t="s">
        <v>51</v>
      </c>
      <c r="D104" s="391" t="s">
        <v>10</v>
      </c>
      <c r="E104" s="392" t="s">
        <v>619</v>
      </c>
      <c r="F104" s="391" t="s">
        <v>55</v>
      </c>
      <c r="G104" s="393">
        <v>93043</v>
      </c>
      <c r="H104" s="393">
        <v>0</v>
      </c>
      <c r="I104" s="455">
        <f t="shared" si="9"/>
        <v>0</v>
      </c>
    </row>
    <row r="105" spans="1:11" ht="16.5">
      <c r="A105" s="349" t="s">
        <v>56</v>
      </c>
      <c r="B105" s="394" t="s">
        <v>0</v>
      </c>
      <c r="C105" s="346" t="s">
        <v>51</v>
      </c>
      <c r="D105" s="346" t="s">
        <v>17</v>
      </c>
      <c r="E105" s="346"/>
      <c r="F105" s="346"/>
      <c r="G105" s="395">
        <f>G114+G110+G120+G106</f>
        <v>1536379</v>
      </c>
      <c r="H105" s="395">
        <f>H114+H110+H120+H106</f>
        <v>222390.94</v>
      </c>
      <c r="I105" s="455">
        <f t="shared" si="9"/>
        <v>14.475005190776495</v>
      </c>
    </row>
    <row r="106" spans="1:11" ht="33">
      <c r="A106" s="316" t="s">
        <v>652</v>
      </c>
      <c r="B106" s="318" t="s">
        <v>0</v>
      </c>
      <c r="C106" s="320" t="s">
        <v>51</v>
      </c>
      <c r="D106" s="320" t="s">
        <v>17</v>
      </c>
      <c r="E106" s="320" t="s">
        <v>278</v>
      </c>
      <c r="F106" s="320"/>
      <c r="G106" s="321">
        <f t="shared" ref="G106:H108" si="10">G107</f>
        <v>48300</v>
      </c>
      <c r="H106" s="321">
        <f t="shared" si="10"/>
        <v>0</v>
      </c>
      <c r="I106" s="455">
        <f t="shared" si="9"/>
        <v>0</v>
      </c>
    </row>
    <row r="107" spans="1:11" ht="16.5">
      <c r="A107" s="316" t="s">
        <v>281</v>
      </c>
      <c r="B107" s="318" t="s">
        <v>0</v>
      </c>
      <c r="C107" s="320" t="s">
        <v>51</v>
      </c>
      <c r="D107" s="320" t="s">
        <v>17</v>
      </c>
      <c r="E107" s="320" t="s">
        <v>279</v>
      </c>
      <c r="F107" s="320"/>
      <c r="G107" s="321">
        <f t="shared" si="10"/>
        <v>48300</v>
      </c>
      <c r="H107" s="321">
        <f t="shared" si="10"/>
        <v>0</v>
      </c>
      <c r="I107" s="455">
        <f t="shared" si="9"/>
        <v>0</v>
      </c>
    </row>
    <row r="108" spans="1:11" ht="16.5">
      <c r="A108" s="324" t="s">
        <v>45</v>
      </c>
      <c r="B108" s="318" t="s">
        <v>0</v>
      </c>
      <c r="C108" s="320" t="s">
        <v>51</v>
      </c>
      <c r="D108" s="320" t="s">
        <v>17</v>
      </c>
      <c r="E108" s="320" t="s">
        <v>280</v>
      </c>
      <c r="F108" s="320"/>
      <c r="G108" s="321">
        <f t="shared" si="10"/>
        <v>48300</v>
      </c>
      <c r="H108" s="321">
        <f t="shared" si="10"/>
        <v>0</v>
      </c>
      <c r="I108" s="455">
        <f t="shared" si="9"/>
        <v>0</v>
      </c>
    </row>
    <row r="109" spans="1:11" ht="33">
      <c r="A109" s="364" t="s">
        <v>24</v>
      </c>
      <c r="B109" s="318" t="s">
        <v>0</v>
      </c>
      <c r="C109" s="320" t="s">
        <v>51</v>
      </c>
      <c r="D109" s="320" t="s">
        <v>17</v>
      </c>
      <c r="E109" s="320" t="s">
        <v>280</v>
      </c>
      <c r="F109" s="320" t="s">
        <v>25</v>
      </c>
      <c r="G109" s="321">
        <v>48300</v>
      </c>
      <c r="H109" s="321">
        <v>0</v>
      </c>
      <c r="I109" s="455">
        <f t="shared" si="9"/>
        <v>0</v>
      </c>
    </row>
    <row r="110" spans="1:11" ht="33">
      <c r="A110" s="331" t="s">
        <v>606</v>
      </c>
      <c r="B110" s="318" t="s">
        <v>0</v>
      </c>
      <c r="C110" s="320" t="s">
        <v>51</v>
      </c>
      <c r="D110" s="320" t="s">
        <v>17</v>
      </c>
      <c r="E110" s="320" t="s">
        <v>301</v>
      </c>
      <c r="F110" s="320"/>
      <c r="G110" s="321">
        <f t="shared" ref="G110:H112" si="11">G111</f>
        <v>40000</v>
      </c>
      <c r="H110" s="321">
        <f t="shared" si="11"/>
        <v>0</v>
      </c>
      <c r="I110" s="455">
        <f t="shared" si="9"/>
        <v>0</v>
      </c>
    </row>
    <row r="111" spans="1:11" ht="16.5">
      <c r="A111" s="332" t="s">
        <v>453</v>
      </c>
      <c r="B111" s="318" t="s">
        <v>0</v>
      </c>
      <c r="C111" s="320" t="s">
        <v>51</v>
      </c>
      <c r="D111" s="320" t="s">
        <v>17</v>
      </c>
      <c r="E111" s="320" t="s">
        <v>620</v>
      </c>
      <c r="F111" s="320"/>
      <c r="G111" s="321">
        <f t="shared" si="11"/>
        <v>40000</v>
      </c>
      <c r="H111" s="321">
        <f t="shared" si="11"/>
        <v>0</v>
      </c>
      <c r="I111" s="455">
        <f t="shared" si="9"/>
        <v>0</v>
      </c>
    </row>
    <row r="112" spans="1:11" ht="24" customHeight="1">
      <c r="A112" s="364" t="s">
        <v>45</v>
      </c>
      <c r="B112" s="318" t="s">
        <v>0</v>
      </c>
      <c r="C112" s="320" t="s">
        <v>51</v>
      </c>
      <c r="D112" s="320" t="s">
        <v>17</v>
      </c>
      <c r="E112" s="320" t="s">
        <v>621</v>
      </c>
      <c r="F112" s="320"/>
      <c r="G112" s="321">
        <f t="shared" si="11"/>
        <v>40000</v>
      </c>
      <c r="H112" s="321">
        <f t="shared" si="11"/>
        <v>0</v>
      </c>
      <c r="I112" s="455">
        <f t="shared" si="9"/>
        <v>0</v>
      </c>
    </row>
    <row r="113" spans="1:10" ht="33">
      <c r="A113" s="364" t="s">
        <v>24</v>
      </c>
      <c r="B113" s="318" t="s">
        <v>0</v>
      </c>
      <c r="C113" s="320" t="s">
        <v>51</v>
      </c>
      <c r="D113" s="320" t="s">
        <v>17</v>
      </c>
      <c r="E113" s="320" t="s">
        <v>621</v>
      </c>
      <c r="F113" s="320" t="s">
        <v>25</v>
      </c>
      <c r="G113" s="321">
        <v>40000</v>
      </c>
      <c r="H113" s="321">
        <v>0</v>
      </c>
      <c r="I113" s="455">
        <f t="shared" si="9"/>
        <v>0</v>
      </c>
    </row>
    <row r="114" spans="1:10" ht="49.5">
      <c r="A114" s="327" t="s">
        <v>57</v>
      </c>
      <c r="B114" s="318" t="s">
        <v>0</v>
      </c>
      <c r="C114" s="320" t="s">
        <v>51</v>
      </c>
      <c r="D114" s="320" t="s">
        <v>17</v>
      </c>
      <c r="E114" s="320" t="s">
        <v>295</v>
      </c>
      <c r="F114" s="320"/>
      <c r="G114" s="321">
        <f>G115</f>
        <v>1428079</v>
      </c>
      <c r="H114" s="321">
        <f>H115</f>
        <v>222390.94</v>
      </c>
      <c r="I114" s="455">
        <f t="shared" si="9"/>
        <v>15.572733721313735</v>
      </c>
      <c r="J114" s="99"/>
    </row>
    <row r="115" spans="1:10" ht="16.5">
      <c r="A115" s="396" t="s">
        <v>184</v>
      </c>
      <c r="B115" s="392" t="s">
        <v>0</v>
      </c>
      <c r="C115" s="341" t="s">
        <v>51</v>
      </c>
      <c r="D115" s="341" t="s">
        <v>17</v>
      </c>
      <c r="E115" s="341" t="s">
        <v>296</v>
      </c>
      <c r="F115" s="341"/>
      <c r="G115" s="342">
        <f>G116+G118</f>
        <v>1428079</v>
      </c>
      <c r="H115" s="342">
        <f>H116+H118</f>
        <v>222390.94</v>
      </c>
      <c r="I115" s="455">
        <f t="shared" si="9"/>
        <v>15.572733721313735</v>
      </c>
    </row>
    <row r="116" spans="1:10" ht="33">
      <c r="A116" s="397" t="s">
        <v>63</v>
      </c>
      <c r="B116" s="398" t="s">
        <v>0</v>
      </c>
      <c r="C116" s="345" t="s">
        <v>51</v>
      </c>
      <c r="D116" s="345" t="s">
        <v>17</v>
      </c>
      <c r="E116" s="345" t="s">
        <v>297</v>
      </c>
      <c r="F116" s="345"/>
      <c r="G116" s="399">
        <f>G117</f>
        <v>725379</v>
      </c>
      <c r="H116" s="399">
        <f>H117</f>
        <v>126891.93</v>
      </c>
      <c r="I116" s="455">
        <f t="shared" si="9"/>
        <v>17.493190456299395</v>
      </c>
    </row>
    <row r="117" spans="1:10" ht="33" customHeight="1">
      <c r="A117" s="364" t="s">
        <v>24</v>
      </c>
      <c r="B117" s="318" t="s">
        <v>0</v>
      </c>
      <c r="C117" s="320" t="s">
        <v>51</v>
      </c>
      <c r="D117" s="320" t="s">
        <v>17</v>
      </c>
      <c r="E117" s="320" t="s">
        <v>297</v>
      </c>
      <c r="F117" s="320" t="s">
        <v>25</v>
      </c>
      <c r="G117" s="321">
        <v>725379</v>
      </c>
      <c r="H117" s="321">
        <v>126891.93</v>
      </c>
      <c r="I117" s="455">
        <f t="shared" si="9"/>
        <v>17.493190456299395</v>
      </c>
    </row>
    <row r="118" spans="1:10" ht="22.5" customHeight="1">
      <c r="A118" s="364" t="s">
        <v>45</v>
      </c>
      <c r="B118" s="318" t="s">
        <v>0</v>
      </c>
      <c r="C118" s="320" t="s">
        <v>51</v>
      </c>
      <c r="D118" s="320" t="s">
        <v>17</v>
      </c>
      <c r="E118" s="320" t="s">
        <v>58</v>
      </c>
      <c r="F118" s="320"/>
      <c r="G118" s="321">
        <f>G119</f>
        <v>702700</v>
      </c>
      <c r="H118" s="321">
        <f>H119</f>
        <v>95499.01</v>
      </c>
      <c r="I118" s="455">
        <f t="shared" si="9"/>
        <v>13.590296001138466</v>
      </c>
    </row>
    <row r="119" spans="1:10" ht="32.25" customHeight="1">
      <c r="A119" s="364" t="s">
        <v>24</v>
      </c>
      <c r="B119" s="318" t="s">
        <v>0</v>
      </c>
      <c r="C119" s="320" t="s">
        <v>51</v>
      </c>
      <c r="D119" s="320" t="s">
        <v>17</v>
      </c>
      <c r="E119" s="320" t="s">
        <v>58</v>
      </c>
      <c r="F119" s="320" t="s">
        <v>25</v>
      </c>
      <c r="G119" s="321">
        <v>702700</v>
      </c>
      <c r="H119" s="321">
        <v>95499.01</v>
      </c>
      <c r="I119" s="455">
        <f t="shared" si="9"/>
        <v>13.590296001138466</v>
      </c>
    </row>
    <row r="120" spans="1:10" ht="33" customHeight="1">
      <c r="A120" s="357" t="s">
        <v>647</v>
      </c>
      <c r="B120" s="318" t="s">
        <v>0</v>
      </c>
      <c r="C120" s="320" t="s">
        <v>51</v>
      </c>
      <c r="D120" s="320" t="s">
        <v>17</v>
      </c>
      <c r="E120" s="320" t="s">
        <v>286</v>
      </c>
      <c r="F120" s="320"/>
      <c r="G120" s="321">
        <f>G121</f>
        <v>20000</v>
      </c>
      <c r="H120" s="321">
        <f>H121</f>
        <v>0</v>
      </c>
      <c r="I120" s="455">
        <f t="shared" si="9"/>
        <v>0</v>
      </c>
    </row>
    <row r="121" spans="1:10" ht="16.5">
      <c r="A121" s="128" t="s">
        <v>272</v>
      </c>
      <c r="B121" s="318" t="s">
        <v>0</v>
      </c>
      <c r="C121" s="320" t="s">
        <v>51</v>
      </c>
      <c r="D121" s="320" t="s">
        <v>17</v>
      </c>
      <c r="E121" s="320" t="s">
        <v>580</v>
      </c>
      <c r="F121" s="358"/>
      <c r="G121" s="321">
        <f>G122</f>
        <v>20000</v>
      </c>
      <c r="H121" s="321">
        <f>H122</f>
        <v>0</v>
      </c>
      <c r="I121" s="455">
        <f t="shared" si="9"/>
        <v>0</v>
      </c>
    </row>
    <row r="122" spans="1:10" ht="33">
      <c r="A122" s="400" t="s">
        <v>601</v>
      </c>
      <c r="B122" s="318" t="s">
        <v>0</v>
      </c>
      <c r="C122" s="320" t="s">
        <v>51</v>
      </c>
      <c r="D122" s="320" t="s">
        <v>17</v>
      </c>
      <c r="E122" s="320" t="s">
        <v>622</v>
      </c>
      <c r="F122" s="358"/>
      <c r="G122" s="321">
        <v>20000</v>
      </c>
      <c r="H122" s="321">
        <f>H123</f>
        <v>0</v>
      </c>
      <c r="I122" s="454">
        <f t="shared" si="9"/>
        <v>0</v>
      </c>
    </row>
    <row r="123" spans="1:10" ht="33">
      <c r="A123" s="323" t="s">
        <v>24</v>
      </c>
      <c r="B123" s="318" t="s">
        <v>0</v>
      </c>
      <c r="C123" s="320" t="s">
        <v>51</v>
      </c>
      <c r="D123" s="320" t="s">
        <v>17</v>
      </c>
      <c r="E123" s="320" t="s">
        <v>622</v>
      </c>
      <c r="F123" s="320" t="s">
        <v>25</v>
      </c>
      <c r="G123" s="321">
        <v>20000</v>
      </c>
      <c r="H123" s="321">
        <v>0</v>
      </c>
      <c r="I123" s="455">
        <f t="shared" si="9"/>
        <v>0</v>
      </c>
    </row>
    <row r="124" spans="1:10" ht="16.5">
      <c r="A124" s="368" t="s">
        <v>655</v>
      </c>
      <c r="B124" s="322" t="s">
        <v>0</v>
      </c>
      <c r="C124" s="314" t="s">
        <v>51</v>
      </c>
      <c r="D124" s="314" t="s">
        <v>51</v>
      </c>
      <c r="E124" s="314"/>
      <c r="F124" s="314"/>
      <c r="G124" s="315">
        <f t="shared" ref="G124:H127" si="12">G125</f>
        <v>67800</v>
      </c>
      <c r="H124" s="315">
        <f t="shared" si="12"/>
        <v>0</v>
      </c>
      <c r="I124" s="455">
        <f t="shared" si="9"/>
        <v>0</v>
      </c>
    </row>
    <row r="125" spans="1:10" ht="49.5">
      <c r="A125" s="387" t="s">
        <v>608</v>
      </c>
      <c r="B125" s="388" t="s">
        <v>0</v>
      </c>
      <c r="C125" s="388" t="s">
        <v>51</v>
      </c>
      <c r="D125" s="388" t="s">
        <v>51</v>
      </c>
      <c r="E125" s="388" t="s">
        <v>317</v>
      </c>
      <c r="F125" s="388"/>
      <c r="G125" s="321">
        <f t="shared" si="12"/>
        <v>67800</v>
      </c>
      <c r="H125" s="321">
        <f t="shared" si="12"/>
        <v>0</v>
      </c>
      <c r="I125" s="455">
        <f t="shared" si="9"/>
        <v>0</v>
      </c>
    </row>
    <row r="126" spans="1:10" ht="16.5">
      <c r="A126" s="132" t="s">
        <v>458</v>
      </c>
      <c r="B126" s="141" t="s">
        <v>0</v>
      </c>
      <c r="C126" s="141" t="s">
        <v>51</v>
      </c>
      <c r="D126" s="141" t="s">
        <v>51</v>
      </c>
      <c r="E126" s="141" t="s">
        <v>456</v>
      </c>
      <c r="F126" s="141"/>
      <c r="G126" s="321">
        <f t="shared" si="12"/>
        <v>67800</v>
      </c>
      <c r="H126" s="321">
        <f t="shared" si="12"/>
        <v>0</v>
      </c>
      <c r="I126" s="455">
        <f t="shared" si="9"/>
        <v>0</v>
      </c>
    </row>
    <row r="127" spans="1:10" ht="49.5">
      <c r="A127" s="132" t="s">
        <v>450</v>
      </c>
      <c r="B127" s="141" t="s">
        <v>0</v>
      </c>
      <c r="C127" s="141" t="s">
        <v>51</v>
      </c>
      <c r="D127" s="141" t="s">
        <v>51</v>
      </c>
      <c r="E127" s="141" t="s">
        <v>623</v>
      </c>
      <c r="F127" s="141"/>
      <c r="G127" s="321">
        <f t="shared" si="12"/>
        <v>67800</v>
      </c>
      <c r="H127" s="321">
        <f t="shared" si="12"/>
        <v>0</v>
      </c>
      <c r="I127" s="454">
        <v>0</v>
      </c>
    </row>
    <row r="128" spans="1:10" ht="16.5">
      <c r="A128" s="165" t="s">
        <v>451</v>
      </c>
      <c r="B128" s="141" t="s">
        <v>0</v>
      </c>
      <c r="C128" s="141" t="s">
        <v>51</v>
      </c>
      <c r="D128" s="141" t="s">
        <v>51</v>
      </c>
      <c r="E128" s="141" t="s">
        <v>623</v>
      </c>
      <c r="F128" s="141" t="s">
        <v>452</v>
      </c>
      <c r="G128" s="321">
        <v>67800</v>
      </c>
      <c r="H128" s="321">
        <v>0</v>
      </c>
      <c r="I128" s="454">
        <v>0</v>
      </c>
    </row>
    <row r="129" spans="1:9" ht="16.5">
      <c r="A129" s="373" t="s">
        <v>64</v>
      </c>
      <c r="B129" s="401" t="s">
        <v>0</v>
      </c>
      <c r="C129" s="367" t="s">
        <v>65</v>
      </c>
      <c r="D129" s="367"/>
      <c r="E129" s="366"/>
      <c r="F129" s="366"/>
      <c r="G129" s="386">
        <f>G130</f>
        <v>0</v>
      </c>
      <c r="H129" s="386">
        <f>H130</f>
        <v>0</v>
      </c>
      <c r="I129" s="455">
        <v>0</v>
      </c>
    </row>
    <row r="130" spans="1:9" ht="16.5">
      <c r="A130" s="373" t="s">
        <v>66</v>
      </c>
      <c r="B130" s="401" t="s">
        <v>0</v>
      </c>
      <c r="C130" s="367" t="s">
        <v>65</v>
      </c>
      <c r="D130" s="367" t="s">
        <v>10</v>
      </c>
      <c r="E130" s="366"/>
      <c r="F130" s="366"/>
      <c r="G130" s="386">
        <f>G135+G131</f>
        <v>0</v>
      </c>
      <c r="H130" s="386">
        <f>H135+H131</f>
        <v>0</v>
      </c>
      <c r="I130" s="455">
        <v>0</v>
      </c>
    </row>
    <row r="131" spans="1:9" ht="49.5">
      <c r="A131" s="387" t="s">
        <v>608</v>
      </c>
      <c r="B131" s="402" t="s">
        <v>0</v>
      </c>
      <c r="C131" s="329" t="s">
        <v>65</v>
      </c>
      <c r="D131" s="329" t="s">
        <v>10</v>
      </c>
      <c r="E131" s="328" t="s">
        <v>317</v>
      </c>
      <c r="F131" s="328"/>
      <c r="G131" s="403">
        <f t="shared" ref="G131:H133" si="13">G132</f>
        <v>0</v>
      </c>
      <c r="H131" s="403">
        <f t="shared" si="13"/>
        <v>0</v>
      </c>
      <c r="I131" s="455">
        <v>0</v>
      </c>
    </row>
    <row r="132" spans="1:9" ht="16.5">
      <c r="A132" s="387" t="s">
        <v>603</v>
      </c>
      <c r="B132" s="134" t="s">
        <v>0</v>
      </c>
      <c r="C132" s="404" t="s">
        <v>65</v>
      </c>
      <c r="D132" s="329" t="s">
        <v>10</v>
      </c>
      <c r="E132" s="328" t="s">
        <v>643</v>
      </c>
      <c r="F132" s="328"/>
      <c r="G132" s="403">
        <f t="shared" si="13"/>
        <v>0</v>
      </c>
      <c r="H132" s="403">
        <f t="shared" si="13"/>
        <v>0</v>
      </c>
      <c r="I132" s="455">
        <v>0</v>
      </c>
    </row>
    <row r="133" spans="1:9" ht="16.5">
      <c r="A133" s="387" t="s">
        <v>604</v>
      </c>
      <c r="B133" s="405" t="s">
        <v>0</v>
      </c>
      <c r="C133" s="329" t="s">
        <v>65</v>
      </c>
      <c r="D133" s="329" t="s">
        <v>10</v>
      </c>
      <c r="E133" s="329" t="s">
        <v>644</v>
      </c>
      <c r="F133" s="329"/>
      <c r="G133" s="403">
        <f t="shared" si="13"/>
        <v>0</v>
      </c>
      <c r="H133" s="403">
        <f t="shared" si="13"/>
        <v>0</v>
      </c>
      <c r="I133" s="455">
        <v>0</v>
      </c>
    </row>
    <row r="134" spans="1:9" ht="33">
      <c r="A134" s="364" t="s">
        <v>24</v>
      </c>
      <c r="B134" s="328" t="s">
        <v>0</v>
      </c>
      <c r="C134" s="329" t="s">
        <v>65</v>
      </c>
      <c r="D134" s="329" t="s">
        <v>10</v>
      </c>
      <c r="E134" s="329" t="s">
        <v>644</v>
      </c>
      <c r="F134" s="320" t="s">
        <v>25</v>
      </c>
      <c r="G134" s="403">
        <v>0</v>
      </c>
      <c r="H134" s="403">
        <v>0</v>
      </c>
      <c r="I134" s="455">
        <v>0</v>
      </c>
    </row>
    <row r="135" spans="1:9" ht="18.75" customHeight="1">
      <c r="A135" s="327" t="s">
        <v>57</v>
      </c>
      <c r="B135" s="402" t="s">
        <v>0</v>
      </c>
      <c r="C135" s="329" t="s">
        <v>65</v>
      </c>
      <c r="D135" s="329" t="s">
        <v>10</v>
      </c>
      <c r="E135" s="328" t="s">
        <v>295</v>
      </c>
      <c r="F135" s="328"/>
      <c r="G135" s="403">
        <f t="shared" ref="G135:H137" si="14">G136</f>
        <v>0</v>
      </c>
      <c r="H135" s="403">
        <f t="shared" si="14"/>
        <v>0</v>
      </c>
      <c r="I135" s="455">
        <v>0</v>
      </c>
    </row>
    <row r="136" spans="1:9" ht="16.5">
      <c r="A136" s="406" t="s">
        <v>183</v>
      </c>
      <c r="B136" s="134" t="s">
        <v>0</v>
      </c>
      <c r="C136" s="404" t="s">
        <v>65</v>
      </c>
      <c r="D136" s="329" t="s">
        <v>10</v>
      </c>
      <c r="E136" s="328" t="s">
        <v>296</v>
      </c>
      <c r="F136" s="328"/>
      <c r="G136" s="403">
        <f t="shared" si="14"/>
        <v>0</v>
      </c>
      <c r="H136" s="403">
        <f t="shared" si="14"/>
        <v>0</v>
      </c>
      <c r="I136" s="455">
        <v>0</v>
      </c>
    </row>
    <row r="137" spans="1:9" ht="22.5" customHeight="1">
      <c r="A137" s="159" t="s">
        <v>454</v>
      </c>
      <c r="B137" s="405" t="s">
        <v>0</v>
      </c>
      <c r="C137" s="329" t="s">
        <v>65</v>
      </c>
      <c r="D137" s="329" t="s">
        <v>10</v>
      </c>
      <c r="E137" s="329" t="s">
        <v>59</v>
      </c>
      <c r="F137" s="329"/>
      <c r="G137" s="403">
        <f t="shared" si="14"/>
        <v>0</v>
      </c>
      <c r="H137" s="403">
        <f t="shared" si="14"/>
        <v>0</v>
      </c>
      <c r="I137" s="454" t="e">
        <f t="shared" si="9"/>
        <v>#DIV/0!</v>
      </c>
    </row>
    <row r="138" spans="1:9" ht="33">
      <c r="A138" s="364" t="s">
        <v>24</v>
      </c>
      <c r="B138" s="328" t="s">
        <v>0</v>
      </c>
      <c r="C138" s="329" t="s">
        <v>65</v>
      </c>
      <c r="D138" s="329" t="s">
        <v>10</v>
      </c>
      <c r="E138" s="329" t="s">
        <v>59</v>
      </c>
      <c r="F138" s="320" t="s">
        <v>25</v>
      </c>
      <c r="G138" s="321">
        <v>0</v>
      </c>
      <c r="H138" s="321">
        <v>0</v>
      </c>
      <c r="I138" s="454" t="e">
        <f t="shared" si="9"/>
        <v>#DIV/0!</v>
      </c>
    </row>
    <row r="139" spans="1:9" ht="38.25" customHeight="1">
      <c r="A139" s="365" t="s">
        <v>67</v>
      </c>
      <c r="B139" s="401" t="s">
        <v>0</v>
      </c>
      <c r="C139" s="367" t="s">
        <v>68</v>
      </c>
      <c r="D139" s="367"/>
      <c r="E139" s="367"/>
      <c r="F139" s="367"/>
      <c r="G139" s="374">
        <f>G140+G149</f>
        <v>10907233</v>
      </c>
      <c r="H139" s="374">
        <f>H140+H149</f>
        <v>4890266.38</v>
      </c>
      <c r="I139" s="455">
        <f t="shared" si="9"/>
        <v>44.835077604008276</v>
      </c>
    </row>
    <row r="140" spans="1:9" ht="16.5">
      <c r="A140" s="407" t="s">
        <v>69</v>
      </c>
      <c r="B140" s="408" t="s">
        <v>0</v>
      </c>
      <c r="C140" s="409" t="s">
        <v>68</v>
      </c>
      <c r="D140" s="409" t="s">
        <v>8</v>
      </c>
      <c r="E140" s="410"/>
      <c r="F140" s="410"/>
      <c r="G140" s="411">
        <f>G141</f>
        <v>8564955</v>
      </c>
      <c r="H140" s="411">
        <f>H141</f>
        <v>3933971.2399999998</v>
      </c>
      <c r="I140" s="455">
        <f t="shared" si="9"/>
        <v>45.931020536593593</v>
      </c>
    </row>
    <row r="141" spans="1:9" ht="37.5" customHeight="1">
      <c r="A141" s="363" t="s">
        <v>73</v>
      </c>
      <c r="B141" s="402" t="s">
        <v>0</v>
      </c>
      <c r="C141" s="329" t="s">
        <v>68</v>
      </c>
      <c r="D141" s="328" t="s">
        <v>8</v>
      </c>
      <c r="E141" s="329" t="s">
        <v>307</v>
      </c>
      <c r="F141" s="328"/>
      <c r="G141" s="321">
        <f>G142</f>
        <v>8564955</v>
      </c>
      <c r="H141" s="321">
        <f>H142</f>
        <v>3933971.2399999998</v>
      </c>
      <c r="I141" s="455">
        <f t="shared" si="9"/>
        <v>45.931020536593593</v>
      </c>
    </row>
    <row r="142" spans="1:9" ht="16.5">
      <c r="A142" s="412" t="s">
        <v>302</v>
      </c>
      <c r="B142" s="413" t="s">
        <v>0</v>
      </c>
      <c r="C142" s="329" t="s">
        <v>68</v>
      </c>
      <c r="D142" s="329" t="s">
        <v>8</v>
      </c>
      <c r="E142" s="320" t="s">
        <v>303</v>
      </c>
      <c r="F142" s="328"/>
      <c r="G142" s="321">
        <f>G143+G147</f>
        <v>8564955</v>
      </c>
      <c r="H142" s="321">
        <f>H143+H147</f>
        <v>3933971.2399999998</v>
      </c>
      <c r="I142" s="455">
        <f t="shared" si="9"/>
        <v>45.931020536593593</v>
      </c>
    </row>
    <row r="143" spans="1:9" ht="49.5">
      <c r="A143" s="363" t="s">
        <v>70</v>
      </c>
      <c r="B143" s="402" t="s">
        <v>0</v>
      </c>
      <c r="C143" s="329" t="s">
        <v>68</v>
      </c>
      <c r="D143" s="328" t="s">
        <v>8</v>
      </c>
      <c r="E143" s="320" t="s">
        <v>304</v>
      </c>
      <c r="F143" s="328"/>
      <c r="G143" s="321">
        <f>G144+G145+G146</f>
        <v>7636994</v>
      </c>
      <c r="H143" s="321">
        <f>H144+H145+H146</f>
        <v>3328588.61</v>
      </c>
      <c r="I143" s="455">
        <f t="shared" si="9"/>
        <v>43.585062525910061</v>
      </c>
    </row>
    <row r="144" spans="1:9" ht="20.25" customHeight="1">
      <c r="A144" s="364" t="s">
        <v>71</v>
      </c>
      <c r="B144" s="319" t="s">
        <v>0</v>
      </c>
      <c r="C144" s="319" t="s">
        <v>68</v>
      </c>
      <c r="D144" s="319" t="s">
        <v>8</v>
      </c>
      <c r="E144" s="320" t="s">
        <v>304</v>
      </c>
      <c r="F144" s="329" t="s">
        <v>72</v>
      </c>
      <c r="G144" s="321">
        <v>5178070</v>
      </c>
      <c r="H144" s="321">
        <v>2192887.2799999998</v>
      </c>
      <c r="I144" s="455">
        <f t="shared" si="9"/>
        <v>42.349510145672028</v>
      </c>
    </row>
    <row r="145" spans="1:9" ht="33">
      <c r="A145" s="414" t="s">
        <v>24</v>
      </c>
      <c r="B145" s="318" t="s">
        <v>0</v>
      </c>
      <c r="C145" s="320" t="s">
        <v>68</v>
      </c>
      <c r="D145" s="320" t="s">
        <v>8</v>
      </c>
      <c r="E145" s="320" t="s">
        <v>304</v>
      </c>
      <c r="F145" s="320" t="s">
        <v>25</v>
      </c>
      <c r="G145" s="321">
        <v>2201126</v>
      </c>
      <c r="H145" s="321">
        <v>1046906.8</v>
      </c>
      <c r="I145" s="455">
        <f t="shared" si="9"/>
        <v>47.56232946228431</v>
      </c>
    </row>
    <row r="146" spans="1:9" ht="16.5">
      <c r="A146" s="324" t="s">
        <v>26</v>
      </c>
      <c r="B146" s="402" t="s">
        <v>0</v>
      </c>
      <c r="C146" s="328" t="s">
        <v>68</v>
      </c>
      <c r="D146" s="328" t="s">
        <v>8</v>
      </c>
      <c r="E146" s="320" t="s">
        <v>304</v>
      </c>
      <c r="F146" s="329" t="s">
        <v>27</v>
      </c>
      <c r="G146" s="403">
        <v>257798</v>
      </c>
      <c r="H146" s="403">
        <v>88794.53</v>
      </c>
      <c r="I146" s="455">
        <f t="shared" si="9"/>
        <v>34.443451849897983</v>
      </c>
    </row>
    <row r="147" spans="1:9" ht="24" customHeight="1">
      <c r="A147" s="387" t="s">
        <v>305</v>
      </c>
      <c r="B147" s="319" t="s">
        <v>0</v>
      </c>
      <c r="C147" s="319" t="s">
        <v>68</v>
      </c>
      <c r="D147" s="319" t="s">
        <v>8</v>
      </c>
      <c r="E147" s="320" t="s">
        <v>306</v>
      </c>
      <c r="F147" s="320"/>
      <c r="G147" s="403">
        <f>G148</f>
        <v>927961</v>
      </c>
      <c r="H147" s="403">
        <f>H148</f>
        <v>605382.63</v>
      </c>
      <c r="I147" s="454">
        <f t="shared" si="9"/>
        <v>65.237938878896855</v>
      </c>
    </row>
    <row r="148" spans="1:9" ht="32.25" customHeight="1">
      <c r="A148" s="364" t="s">
        <v>24</v>
      </c>
      <c r="B148" s="319" t="s">
        <v>0</v>
      </c>
      <c r="C148" s="319" t="s">
        <v>68</v>
      </c>
      <c r="D148" s="319" t="s">
        <v>8</v>
      </c>
      <c r="E148" s="320" t="s">
        <v>306</v>
      </c>
      <c r="F148" s="320" t="s">
        <v>25</v>
      </c>
      <c r="G148" s="403">
        <v>927961</v>
      </c>
      <c r="H148" s="403">
        <v>605382.63</v>
      </c>
      <c r="I148" s="455">
        <f t="shared" si="9"/>
        <v>65.237938878896855</v>
      </c>
    </row>
    <row r="149" spans="1:9" ht="16.5">
      <c r="A149" s="365" t="s">
        <v>74</v>
      </c>
      <c r="B149" s="313" t="s">
        <v>0</v>
      </c>
      <c r="C149" s="314" t="s">
        <v>68</v>
      </c>
      <c r="D149" s="314" t="s">
        <v>21</v>
      </c>
      <c r="E149" s="415"/>
      <c r="F149" s="314"/>
      <c r="G149" s="315">
        <f t="shared" ref="G149:H151" si="15">G150</f>
        <v>2342278</v>
      </c>
      <c r="H149" s="315">
        <f t="shared" si="15"/>
        <v>956295.1399999999</v>
      </c>
      <c r="I149" s="455">
        <f t="shared" si="9"/>
        <v>40.827567863421841</v>
      </c>
    </row>
    <row r="150" spans="1:9" ht="35.25" customHeight="1">
      <c r="A150" s="363" t="s">
        <v>73</v>
      </c>
      <c r="B150" s="318" t="s">
        <v>0</v>
      </c>
      <c r="C150" s="320" t="s">
        <v>68</v>
      </c>
      <c r="D150" s="320" t="s">
        <v>21</v>
      </c>
      <c r="E150" s="320" t="s">
        <v>307</v>
      </c>
      <c r="F150" s="320"/>
      <c r="G150" s="321">
        <f t="shared" si="15"/>
        <v>2342278</v>
      </c>
      <c r="H150" s="321">
        <f t="shared" si="15"/>
        <v>956295.1399999999</v>
      </c>
      <c r="I150" s="455">
        <f t="shared" si="9"/>
        <v>40.827567863421841</v>
      </c>
    </row>
    <row r="151" spans="1:9" ht="24" customHeight="1">
      <c r="A151" s="363" t="s">
        <v>308</v>
      </c>
      <c r="B151" s="402" t="s">
        <v>0</v>
      </c>
      <c r="C151" s="328" t="s">
        <v>68</v>
      </c>
      <c r="D151" s="328" t="s">
        <v>21</v>
      </c>
      <c r="E151" s="320" t="s">
        <v>309</v>
      </c>
      <c r="F151" s="320"/>
      <c r="G151" s="321">
        <f t="shared" si="15"/>
        <v>2342278</v>
      </c>
      <c r="H151" s="321">
        <f t="shared" si="15"/>
        <v>956295.1399999999</v>
      </c>
      <c r="I151" s="455">
        <f t="shared" si="9"/>
        <v>40.827567863421841</v>
      </c>
    </row>
    <row r="152" spans="1:9" ht="33">
      <c r="A152" s="363" t="s">
        <v>457</v>
      </c>
      <c r="B152" s="402" t="s">
        <v>0</v>
      </c>
      <c r="C152" s="328" t="s">
        <v>68</v>
      </c>
      <c r="D152" s="328" t="s">
        <v>21</v>
      </c>
      <c r="E152" s="328" t="s">
        <v>310</v>
      </c>
      <c r="F152" s="329"/>
      <c r="G152" s="403">
        <f>G153+G154</f>
        <v>2342278</v>
      </c>
      <c r="H152" s="403">
        <f>H153+H154</f>
        <v>956295.1399999999</v>
      </c>
      <c r="I152" s="455">
        <f t="shared" si="9"/>
        <v>40.827567863421841</v>
      </c>
    </row>
    <row r="153" spans="1:9" ht="33">
      <c r="A153" s="363" t="s">
        <v>14</v>
      </c>
      <c r="B153" s="402" t="s">
        <v>0</v>
      </c>
      <c r="C153" s="328" t="s">
        <v>68</v>
      </c>
      <c r="D153" s="328" t="s">
        <v>21</v>
      </c>
      <c r="E153" s="328" t="s">
        <v>310</v>
      </c>
      <c r="F153" s="329" t="s">
        <v>15</v>
      </c>
      <c r="G153" s="403">
        <v>2095404</v>
      </c>
      <c r="H153" s="403">
        <v>873134.44</v>
      </c>
      <c r="I153" s="454">
        <f t="shared" si="9"/>
        <v>41.66902611620479</v>
      </c>
    </row>
    <row r="154" spans="1:9" ht="33">
      <c r="A154" s="416" t="s">
        <v>24</v>
      </c>
      <c r="B154" s="402" t="s">
        <v>0</v>
      </c>
      <c r="C154" s="417" t="s">
        <v>68</v>
      </c>
      <c r="D154" s="417" t="s">
        <v>21</v>
      </c>
      <c r="E154" s="417" t="s">
        <v>310</v>
      </c>
      <c r="F154" s="418" t="s">
        <v>25</v>
      </c>
      <c r="G154" s="419">
        <v>246874</v>
      </c>
      <c r="H154" s="419">
        <v>83160.7</v>
      </c>
      <c r="I154" s="454">
        <f t="shared" ref="I154:I207" si="16">H154/G154*100</f>
        <v>33.68548328297026</v>
      </c>
    </row>
    <row r="155" spans="1:9" ht="16.5">
      <c r="A155" s="166" t="s">
        <v>664</v>
      </c>
      <c r="B155" s="136" t="s">
        <v>0</v>
      </c>
      <c r="C155" s="136" t="s">
        <v>38</v>
      </c>
      <c r="D155" s="136"/>
      <c r="E155" s="136"/>
      <c r="F155" s="137"/>
      <c r="G155" s="420">
        <f t="shared" ref="G155:H159" si="17">G156</f>
        <v>20000</v>
      </c>
      <c r="H155" s="420">
        <f t="shared" si="17"/>
        <v>16793.599999999999</v>
      </c>
      <c r="I155" s="455">
        <f t="shared" si="16"/>
        <v>83.968000000000004</v>
      </c>
    </row>
    <row r="156" spans="1:9" ht="16.5">
      <c r="A156" s="166" t="s">
        <v>665</v>
      </c>
      <c r="B156" s="136" t="s">
        <v>0</v>
      </c>
      <c r="C156" s="136" t="s">
        <v>38</v>
      </c>
      <c r="D156" s="136" t="s">
        <v>38</v>
      </c>
      <c r="E156" s="136"/>
      <c r="F156" s="137"/>
      <c r="G156" s="420">
        <f t="shared" si="17"/>
        <v>20000</v>
      </c>
      <c r="H156" s="420">
        <f t="shared" si="17"/>
        <v>16793.599999999999</v>
      </c>
      <c r="I156" s="455">
        <f t="shared" si="16"/>
        <v>83.968000000000004</v>
      </c>
    </row>
    <row r="157" spans="1:9" ht="49.5">
      <c r="A157" s="165" t="s">
        <v>662</v>
      </c>
      <c r="B157" s="134" t="s">
        <v>0</v>
      </c>
      <c r="C157" s="134" t="s">
        <v>38</v>
      </c>
      <c r="D157" s="134" t="s">
        <v>38</v>
      </c>
      <c r="E157" s="134" t="s">
        <v>666</v>
      </c>
      <c r="F157" s="146"/>
      <c r="G157" s="421">
        <f t="shared" si="17"/>
        <v>20000</v>
      </c>
      <c r="H157" s="421">
        <f t="shared" si="17"/>
        <v>16793.599999999999</v>
      </c>
      <c r="I157" s="455">
        <f t="shared" si="16"/>
        <v>83.968000000000004</v>
      </c>
    </row>
    <row r="158" spans="1:9" ht="16.5">
      <c r="A158" s="165" t="s">
        <v>663</v>
      </c>
      <c r="B158" s="134" t="s">
        <v>0</v>
      </c>
      <c r="C158" s="134" t="s">
        <v>38</v>
      </c>
      <c r="D158" s="134" t="s">
        <v>38</v>
      </c>
      <c r="E158" s="134" t="s">
        <v>667</v>
      </c>
      <c r="F158" s="146"/>
      <c r="G158" s="421">
        <f t="shared" si="17"/>
        <v>20000</v>
      </c>
      <c r="H158" s="421">
        <f t="shared" si="17"/>
        <v>16793.599999999999</v>
      </c>
      <c r="I158" s="455">
        <f t="shared" si="16"/>
        <v>83.968000000000004</v>
      </c>
    </row>
    <row r="159" spans="1:9" ht="16.5">
      <c r="A159" s="165" t="s">
        <v>668</v>
      </c>
      <c r="B159" s="134" t="s">
        <v>0</v>
      </c>
      <c r="C159" s="134" t="s">
        <v>38</v>
      </c>
      <c r="D159" s="134" t="s">
        <v>38</v>
      </c>
      <c r="E159" s="134" t="s">
        <v>669</v>
      </c>
      <c r="F159" s="146"/>
      <c r="G159" s="421">
        <f t="shared" si="17"/>
        <v>20000</v>
      </c>
      <c r="H159" s="421">
        <f t="shared" si="17"/>
        <v>16793.599999999999</v>
      </c>
      <c r="I159" s="454">
        <f t="shared" si="16"/>
        <v>83.968000000000004</v>
      </c>
    </row>
    <row r="160" spans="1:9" ht="33">
      <c r="A160" s="416" t="s">
        <v>24</v>
      </c>
      <c r="B160" s="134" t="s">
        <v>0</v>
      </c>
      <c r="C160" s="134" t="s">
        <v>38</v>
      </c>
      <c r="D160" s="134" t="s">
        <v>38</v>
      </c>
      <c r="E160" s="134" t="s">
        <v>669</v>
      </c>
      <c r="F160" s="146" t="s">
        <v>25</v>
      </c>
      <c r="G160" s="421">
        <v>20000</v>
      </c>
      <c r="H160" s="421">
        <v>16793.599999999999</v>
      </c>
      <c r="I160" s="454">
        <f t="shared" si="16"/>
        <v>83.968000000000004</v>
      </c>
    </row>
    <row r="161" spans="1:9" ht="16.5">
      <c r="A161" s="422" t="s">
        <v>75</v>
      </c>
      <c r="B161" s="350" t="s">
        <v>0</v>
      </c>
      <c r="C161" s="423" t="s">
        <v>43</v>
      </c>
      <c r="D161" s="423"/>
      <c r="E161" s="423"/>
      <c r="F161" s="351"/>
      <c r="G161" s="424">
        <f>G162+G167</f>
        <v>443142</v>
      </c>
      <c r="H161" s="424">
        <f>H162+H167</f>
        <v>187841.14</v>
      </c>
      <c r="I161" s="455">
        <f t="shared" si="16"/>
        <v>42.388475928709084</v>
      </c>
    </row>
    <row r="162" spans="1:9" ht="16.5">
      <c r="A162" s="368" t="s">
        <v>76</v>
      </c>
      <c r="B162" s="425" t="s">
        <v>0</v>
      </c>
      <c r="C162" s="366" t="s">
        <v>43</v>
      </c>
      <c r="D162" s="366" t="s">
        <v>8</v>
      </c>
      <c r="E162" s="328"/>
      <c r="F162" s="329"/>
      <c r="G162" s="386">
        <f t="shared" ref="G162:H165" si="18">G163</f>
        <v>98376</v>
      </c>
      <c r="H162" s="386">
        <f t="shared" si="18"/>
        <v>49188</v>
      </c>
      <c r="I162" s="455">
        <f t="shared" si="16"/>
        <v>50</v>
      </c>
    </row>
    <row r="163" spans="1:9" ht="33">
      <c r="A163" s="164" t="s">
        <v>521</v>
      </c>
      <c r="B163" s="402" t="s">
        <v>0</v>
      </c>
      <c r="C163" s="328" t="s">
        <v>43</v>
      </c>
      <c r="D163" s="328" t="s">
        <v>8</v>
      </c>
      <c r="E163" s="328" t="s">
        <v>291</v>
      </c>
      <c r="F163" s="329"/>
      <c r="G163" s="403">
        <f t="shared" si="18"/>
        <v>98376</v>
      </c>
      <c r="H163" s="403">
        <f t="shared" si="18"/>
        <v>49188</v>
      </c>
      <c r="I163" s="455">
        <f t="shared" si="16"/>
        <v>50</v>
      </c>
    </row>
    <row r="164" spans="1:9" ht="33">
      <c r="A164" s="135" t="s">
        <v>313</v>
      </c>
      <c r="B164" s="426" t="s">
        <v>0</v>
      </c>
      <c r="C164" s="427" t="s">
        <v>43</v>
      </c>
      <c r="D164" s="427" t="s">
        <v>8</v>
      </c>
      <c r="E164" s="427" t="s">
        <v>566</v>
      </c>
      <c r="F164" s="428"/>
      <c r="G164" s="429">
        <f t="shared" si="18"/>
        <v>98376</v>
      </c>
      <c r="H164" s="429">
        <f t="shared" si="18"/>
        <v>49188</v>
      </c>
      <c r="I164" s="455">
        <f t="shared" si="16"/>
        <v>50</v>
      </c>
    </row>
    <row r="165" spans="1:9" ht="16.5">
      <c r="A165" s="430" t="s">
        <v>314</v>
      </c>
      <c r="B165" s="431" t="s">
        <v>0</v>
      </c>
      <c r="C165" s="432" t="s">
        <v>43</v>
      </c>
      <c r="D165" s="432" t="s">
        <v>8</v>
      </c>
      <c r="E165" s="432" t="s">
        <v>638</v>
      </c>
      <c r="F165" s="433"/>
      <c r="G165" s="434">
        <f t="shared" si="18"/>
        <v>98376</v>
      </c>
      <c r="H165" s="434">
        <f t="shared" si="18"/>
        <v>49188</v>
      </c>
      <c r="I165" s="454">
        <f t="shared" si="16"/>
        <v>50</v>
      </c>
    </row>
    <row r="166" spans="1:9" ht="16.5">
      <c r="A166" s="364" t="s">
        <v>77</v>
      </c>
      <c r="B166" s="328" t="s">
        <v>0</v>
      </c>
      <c r="C166" s="328" t="s">
        <v>43</v>
      </c>
      <c r="D166" s="328" t="s">
        <v>8</v>
      </c>
      <c r="E166" s="328" t="s">
        <v>638</v>
      </c>
      <c r="F166" s="329" t="s">
        <v>78</v>
      </c>
      <c r="G166" s="403">
        <v>98376</v>
      </c>
      <c r="H166" s="403">
        <v>49188</v>
      </c>
      <c r="I166" s="455">
        <f t="shared" si="16"/>
        <v>50</v>
      </c>
    </row>
    <row r="167" spans="1:9" ht="16.5">
      <c r="A167" s="435" t="s">
        <v>79</v>
      </c>
      <c r="B167" s="425" t="s">
        <v>0</v>
      </c>
      <c r="C167" s="366" t="s">
        <v>43</v>
      </c>
      <c r="D167" s="366" t="s">
        <v>17</v>
      </c>
      <c r="E167" s="366"/>
      <c r="F167" s="367"/>
      <c r="G167" s="386">
        <f>+G172+G168</f>
        <v>344766</v>
      </c>
      <c r="H167" s="386">
        <f>+H172+H168</f>
        <v>138653.14000000001</v>
      </c>
      <c r="I167" s="455">
        <f t="shared" si="16"/>
        <v>40.216593283560449</v>
      </c>
    </row>
    <row r="168" spans="1:9" ht="49.5">
      <c r="A168" s="416" t="s">
        <v>597</v>
      </c>
      <c r="B168" s="413" t="s">
        <v>0</v>
      </c>
      <c r="C168" s="329" t="s">
        <v>43</v>
      </c>
      <c r="D168" s="329" t="s">
        <v>17</v>
      </c>
      <c r="E168" s="328" t="s">
        <v>624</v>
      </c>
      <c r="F168" s="329"/>
      <c r="G168" s="403">
        <f t="shared" ref="G168:H170" si="19">G169</f>
        <v>45000</v>
      </c>
      <c r="H168" s="403">
        <f t="shared" si="19"/>
        <v>0</v>
      </c>
      <c r="I168" s="455">
        <f t="shared" si="16"/>
        <v>0</v>
      </c>
    </row>
    <row r="169" spans="1:9" ht="16.5">
      <c r="A169" s="416" t="s">
        <v>658</v>
      </c>
      <c r="B169" s="413" t="s">
        <v>0</v>
      </c>
      <c r="C169" s="329" t="s">
        <v>43</v>
      </c>
      <c r="D169" s="329" t="s">
        <v>17</v>
      </c>
      <c r="E169" s="328" t="s">
        <v>625</v>
      </c>
      <c r="F169" s="329"/>
      <c r="G169" s="403">
        <f t="shared" si="19"/>
        <v>45000</v>
      </c>
      <c r="H169" s="403">
        <f t="shared" si="19"/>
        <v>0</v>
      </c>
      <c r="I169" s="455">
        <f t="shared" si="16"/>
        <v>0</v>
      </c>
    </row>
    <row r="170" spans="1:9" ht="16.5">
      <c r="A170" s="416" t="s">
        <v>596</v>
      </c>
      <c r="B170" s="413" t="s">
        <v>0</v>
      </c>
      <c r="C170" s="329" t="s">
        <v>43</v>
      </c>
      <c r="D170" s="329" t="s">
        <v>17</v>
      </c>
      <c r="E170" s="328" t="s">
        <v>626</v>
      </c>
      <c r="F170" s="329"/>
      <c r="G170" s="403">
        <f t="shared" si="19"/>
        <v>45000</v>
      </c>
      <c r="H170" s="403">
        <f t="shared" si="19"/>
        <v>0</v>
      </c>
      <c r="I170" s="455">
        <f t="shared" si="16"/>
        <v>0</v>
      </c>
    </row>
    <row r="171" spans="1:9" ht="33">
      <c r="A171" s="416" t="s">
        <v>594</v>
      </c>
      <c r="B171" s="413" t="s">
        <v>0</v>
      </c>
      <c r="C171" s="329" t="s">
        <v>43</v>
      </c>
      <c r="D171" s="329" t="s">
        <v>17</v>
      </c>
      <c r="E171" s="328" t="s">
        <v>626</v>
      </c>
      <c r="F171" s="329" t="s">
        <v>593</v>
      </c>
      <c r="G171" s="403">
        <v>45000</v>
      </c>
      <c r="H171" s="403">
        <v>0</v>
      </c>
      <c r="I171" s="455">
        <f t="shared" si="16"/>
        <v>0</v>
      </c>
    </row>
    <row r="172" spans="1:9" ht="19.5" customHeight="1">
      <c r="A172" s="363" t="s">
        <v>312</v>
      </c>
      <c r="B172" s="402" t="s">
        <v>0</v>
      </c>
      <c r="C172" s="328" t="s">
        <v>43</v>
      </c>
      <c r="D172" s="328" t="s">
        <v>17</v>
      </c>
      <c r="E172" s="328" t="s">
        <v>291</v>
      </c>
      <c r="F172" s="329"/>
      <c r="G172" s="403">
        <f>G173+G182</f>
        <v>299766</v>
      </c>
      <c r="H172" s="403">
        <f>H173+H182</f>
        <v>138653.14000000001</v>
      </c>
      <c r="I172" s="455">
        <f t="shared" si="16"/>
        <v>46.253791290539958</v>
      </c>
    </row>
    <row r="173" spans="1:9" ht="16.5">
      <c r="A173" s="436" t="s">
        <v>315</v>
      </c>
      <c r="B173" s="402" t="s">
        <v>0</v>
      </c>
      <c r="C173" s="328" t="s">
        <v>43</v>
      </c>
      <c r="D173" s="328" t="s">
        <v>17</v>
      </c>
      <c r="E173" s="328" t="s">
        <v>292</v>
      </c>
      <c r="F173" s="329"/>
      <c r="G173" s="403">
        <f>G174+G176+G178+G180</f>
        <v>246066</v>
      </c>
      <c r="H173" s="403">
        <f>H174+H176+H178+H180</f>
        <v>115500</v>
      </c>
      <c r="I173" s="455">
        <f t="shared" si="16"/>
        <v>46.938626222233061</v>
      </c>
    </row>
    <row r="174" spans="1:9" ht="21" customHeight="1">
      <c r="A174" s="437" t="s">
        <v>316</v>
      </c>
      <c r="B174" s="402" t="s">
        <v>0</v>
      </c>
      <c r="C174" s="328" t="s">
        <v>43</v>
      </c>
      <c r="D174" s="328" t="s">
        <v>17</v>
      </c>
      <c r="E174" s="328" t="s">
        <v>627</v>
      </c>
      <c r="F174" s="329"/>
      <c r="G174" s="403">
        <f>+G175</f>
        <v>60000</v>
      </c>
      <c r="H174" s="403">
        <f>+H175</f>
        <v>41000</v>
      </c>
      <c r="I174" s="455">
        <f t="shared" si="16"/>
        <v>68.333333333333329</v>
      </c>
    </row>
    <row r="175" spans="1:9" ht="33">
      <c r="A175" s="416" t="s">
        <v>594</v>
      </c>
      <c r="B175" s="402" t="s">
        <v>0</v>
      </c>
      <c r="C175" s="328" t="s">
        <v>43</v>
      </c>
      <c r="D175" s="328" t="s">
        <v>17</v>
      </c>
      <c r="E175" s="328" t="s">
        <v>627</v>
      </c>
      <c r="F175" s="329" t="s">
        <v>593</v>
      </c>
      <c r="G175" s="403">
        <v>60000</v>
      </c>
      <c r="H175" s="403">
        <v>41000</v>
      </c>
      <c r="I175" s="455">
        <f t="shared" si="16"/>
        <v>68.333333333333329</v>
      </c>
    </row>
    <row r="176" spans="1:9" ht="16.5">
      <c r="A176" s="438" t="s">
        <v>80</v>
      </c>
      <c r="B176" s="413" t="s">
        <v>0</v>
      </c>
      <c r="C176" s="329" t="s">
        <v>43</v>
      </c>
      <c r="D176" s="329" t="s">
        <v>17</v>
      </c>
      <c r="E176" s="328" t="s">
        <v>628</v>
      </c>
      <c r="F176" s="329"/>
      <c r="G176" s="403">
        <f>+G177</f>
        <v>100000</v>
      </c>
      <c r="H176" s="403">
        <f>+H177</f>
        <v>67200</v>
      </c>
      <c r="I176" s="455">
        <f t="shared" si="16"/>
        <v>67.2</v>
      </c>
    </row>
    <row r="177" spans="1:10" ht="33">
      <c r="A177" s="416" t="s">
        <v>594</v>
      </c>
      <c r="B177" s="413" t="s">
        <v>0</v>
      </c>
      <c r="C177" s="329" t="s">
        <v>43</v>
      </c>
      <c r="D177" s="329" t="s">
        <v>17</v>
      </c>
      <c r="E177" s="328" t="s">
        <v>628</v>
      </c>
      <c r="F177" s="329" t="s">
        <v>593</v>
      </c>
      <c r="G177" s="403">
        <v>100000</v>
      </c>
      <c r="H177" s="403">
        <v>67200</v>
      </c>
      <c r="I177" s="455">
        <f t="shared" si="16"/>
        <v>67.2</v>
      </c>
    </row>
    <row r="178" spans="1:10" ht="33">
      <c r="A178" s="414" t="s">
        <v>81</v>
      </c>
      <c r="B178" s="413" t="s">
        <v>0</v>
      </c>
      <c r="C178" s="329" t="s">
        <v>43</v>
      </c>
      <c r="D178" s="329" t="s">
        <v>17</v>
      </c>
      <c r="E178" s="328" t="s">
        <v>629</v>
      </c>
      <c r="F178" s="439"/>
      <c r="G178" s="403">
        <f>+G179</f>
        <v>5000</v>
      </c>
      <c r="H178" s="403">
        <f>+H179</f>
        <v>400</v>
      </c>
      <c r="I178" s="455">
        <f t="shared" si="16"/>
        <v>8</v>
      </c>
    </row>
    <row r="179" spans="1:10" ht="33">
      <c r="A179" s="416" t="s">
        <v>594</v>
      </c>
      <c r="B179" s="413" t="s">
        <v>0</v>
      </c>
      <c r="C179" s="329" t="s">
        <v>43</v>
      </c>
      <c r="D179" s="329" t="s">
        <v>17</v>
      </c>
      <c r="E179" s="328" t="s">
        <v>629</v>
      </c>
      <c r="F179" s="329" t="s">
        <v>593</v>
      </c>
      <c r="G179" s="403">
        <v>5000</v>
      </c>
      <c r="H179" s="403">
        <v>400</v>
      </c>
      <c r="I179" s="455">
        <f t="shared" si="16"/>
        <v>8</v>
      </c>
    </row>
    <row r="180" spans="1:10" ht="36" customHeight="1">
      <c r="A180" s="165" t="s">
        <v>661</v>
      </c>
      <c r="B180" s="413" t="s">
        <v>0</v>
      </c>
      <c r="C180" s="329" t="s">
        <v>43</v>
      </c>
      <c r="D180" s="329" t="s">
        <v>17</v>
      </c>
      <c r="E180" s="328" t="s">
        <v>660</v>
      </c>
      <c r="F180" s="439"/>
      <c r="G180" s="403">
        <f>G181</f>
        <v>81066</v>
      </c>
      <c r="H180" s="403">
        <f>H181</f>
        <v>6900</v>
      </c>
      <c r="I180" s="455">
        <f t="shared" si="16"/>
        <v>8.5115831544667309</v>
      </c>
    </row>
    <row r="181" spans="1:10" ht="54" customHeight="1">
      <c r="A181" s="416" t="s">
        <v>594</v>
      </c>
      <c r="B181" s="413" t="s">
        <v>0</v>
      </c>
      <c r="C181" s="329" t="s">
        <v>43</v>
      </c>
      <c r="D181" s="329" t="s">
        <v>17</v>
      </c>
      <c r="E181" s="328" t="s">
        <v>660</v>
      </c>
      <c r="F181" s="329" t="s">
        <v>593</v>
      </c>
      <c r="G181" s="403">
        <v>81066</v>
      </c>
      <c r="H181" s="403">
        <v>6900</v>
      </c>
      <c r="I181" s="455">
        <f t="shared" si="16"/>
        <v>8.5115831544667309</v>
      </c>
    </row>
    <row r="182" spans="1:10" ht="19.5" customHeight="1">
      <c r="A182" s="135" t="s">
        <v>313</v>
      </c>
      <c r="B182" s="402" t="s">
        <v>0</v>
      </c>
      <c r="C182" s="328" t="s">
        <v>43</v>
      </c>
      <c r="D182" s="328" t="s">
        <v>17</v>
      </c>
      <c r="E182" s="328" t="s">
        <v>566</v>
      </c>
      <c r="F182" s="329"/>
      <c r="G182" s="403">
        <f>G183</f>
        <v>53700</v>
      </c>
      <c r="H182" s="403">
        <f>H183</f>
        <v>23153.14</v>
      </c>
      <c r="I182" s="455">
        <f t="shared" si="16"/>
        <v>43.115716945996276</v>
      </c>
    </row>
    <row r="183" spans="1:10" ht="49.5">
      <c r="A183" s="440" t="s">
        <v>656</v>
      </c>
      <c r="B183" s="402" t="s">
        <v>0</v>
      </c>
      <c r="C183" s="328" t="s">
        <v>43</v>
      </c>
      <c r="D183" s="328" t="s">
        <v>17</v>
      </c>
      <c r="E183" s="328" t="s">
        <v>639</v>
      </c>
      <c r="F183" s="329"/>
      <c r="G183" s="403">
        <f>G184</f>
        <v>53700</v>
      </c>
      <c r="H183" s="403">
        <f>H184</f>
        <v>23153.14</v>
      </c>
      <c r="I183" s="454">
        <f t="shared" si="16"/>
        <v>43.115716945996276</v>
      </c>
      <c r="J183" s="99"/>
    </row>
    <row r="184" spans="1:10" ht="16.5">
      <c r="A184" s="364" t="s">
        <v>77</v>
      </c>
      <c r="B184" s="402" t="s">
        <v>0</v>
      </c>
      <c r="C184" s="328" t="s">
        <v>43</v>
      </c>
      <c r="D184" s="328" t="s">
        <v>17</v>
      </c>
      <c r="E184" s="328" t="s">
        <v>639</v>
      </c>
      <c r="F184" s="329" t="s">
        <v>78</v>
      </c>
      <c r="G184" s="403">
        <v>53700</v>
      </c>
      <c r="H184" s="403">
        <v>23153.14</v>
      </c>
      <c r="I184" s="454">
        <f t="shared" si="16"/>
        <v>43.115716945996276</v>
      </c>
      <c r="J184" s="99"/>
    </row>
    <row r="185" spans="1:10" ht="38.25" customHeight="1">
      <c r="A185" s="441" t="s">
        <v>82</v>
      </c>
      <c r="B185" s="401" t="s">
        <v>0</v>
      </c>
      <c r="C185" s="367" t="s">
        <v>83</v>
      </c>
      <c r="D185" s="367"/>
      <c r="E185" s="367"/>
      <c r="F185" s="367"/>
      <c r="G185" s="374">
        <f>G186</f>
        <v>3647661</v>
      </c>
      <c r="H185" s="374">
        <f>H186</f>
        <v>1092829.97</v>
      </c>
      <c r="I185" s="455">
        <f t="shared" si="16"/>
        <v>29.959745985166929</v>
      </c>
      <c r="J185" s="99"/>
    </row>
    <row r="186" spans="1:10" ht="16.5">
      <c r="A186" s="373" t="s">
        <v>84</v>
      </c>
      <c r="B186" s="442" t="s">
        <v>0</v>
      </c>
      <c r="C186" s="367" t="s">
        <v>83</v>
      </c>
      <c r="D186" s="366" t="s">
        <v>8</v>
      </c>
      <c r="E186" s="367"/>
      <c r="F186" s="367"/>
      <c r="G186" s="386">
        <f>G187+G191+G206</f>
        <v>3647661</v>
      </c>
      <c r="H186" s="386">
        <f>H187+H191+H206</f>
        <v>1092829.97</v>
      </c>
      <c r="I186" s="455">
        <f t="shared" si="16"/>
        <v>29.959745985166929</v>
      </c>
      <c r="J186" s="99"/>
    </row>
    <row r="187" spans="1:10" ht="49.5">
      <c r="A187" s="357" t="s">
        <v>647</v>
      </c>
      <c r="B187" s="413" t="s">
        <v>0</v>
      </c>
      <c r="C187" s="329" t="s">
        <v>83</v>
      </c>
      <c r="D187" s="329" t="s">
        <v>8</v>
      </c>
      <c r="E187" s="329" t="s">
        <v>286</v>
      </c>
      <c r="F187" s="329"/>
      <c r="G187" s="403">
        <f t="shared" ref="G187:H189" si="20">G188</f>
        <v>9500</v>
      </c>
      <c r="H187" s="403">
        <f t="shared" si="20"/>
        <v>0</v>
      </c>
      <c r="I187" s="455">
        <f t="shared" si="16"/>
        <v>0</v>
      </c>
      <c r="J187" s="99"/>
    </row>
    <row r="188" spans="1:10" ht="16.5">
      <c r="A188" s="131" t="s">
        <v>320</v>
      </c>
      <c r="B188" s="413" t="s">
        <v>0</v>
      </c>
      <c r="C188" s="329" t="s">
        <v>83</v>
      </c>
      <c r="D188" s="329" t="s">
        <v>8</v>
      </c>
      <c r="E188" s="329" t="s">
        <v>630</v>
      </c>
      <c r="F188" s="329"/>
      <c r="G188" s="403">
        <f t="shared" si="20"/>
        <v>9500</v>
      </c>
      <c r="H188" s="403">
        <f t="shared" si="20"/>
        <v>0</v>
      </c>
      <c r="I188" s="455">
        <f t="shared" si="16"/>
        <v>0</v>
      </c>
      <c r="J188" s="99"/>
    </row>
    <row r="189" spans="1:10" ht="33">
      <c r="A189" s="443" t="s">
        <v>85</v>
      </c>
      <c r="B189" s="320" t="s">
        <v>0</v>
      </c>
      <c r="C189" s="329" t="s">
        <v>83</v>
      </c>
      <c r="D189" s="329" t="s">
        <v>8</v>
      </c>
      <c r="E189" s="320" t="s">
        <v>631</v>
      </c>
      <c r="F189" s="329"/>
      <c r="G189" s="403">
        <f t="shared" si="20"/>
        <v>9500</v>
      </c>
      <c r="H189" s="403">
        <f t="shared" si="20"/>
        <v>0</v>
      </c>
      <c r="I189" s="455">
        <f t="shared" si="16"/>
        <v>0</v>
      </c>
    </row>
    <row r="190" spans="1:10" ht="33">
      <c r="A190" s="414" t="s">
        <v>24</v>
      </c>
      <c r="B190" s="320" t="s">
        <v>0</v>
      </c>
      <c r="C190" s="329" t="s">
        <v>83</v>
      </c>
      <c r="D190" s="329" t="s">
        <v>8</v>
      </c>
      <c r="E190" s="320" t="s">
        <v>631</v>
      </c>
      <c r="F190" s="329" t="s">
        <v>25</v>
      </c>
      <c r="G190" s="403">
        <v>9500</v>
      </c>
      <c r="H190" s="403">
        <v>0</v>
      </c>
      <c r="I190" s="455">
        <f t="shared" si="16"/>
        <v>0</v>
      </c>
    </row>
    <row r="191" spans="1:10" ht="48" customHeight="1">
      <c r="A191" s="316" t="s">
        <v>609</v>
      </c>
      <c r="B191" s="413" t="s">
        <v>0</v>
      </c>
      <c r="C191" s="329" t="s">
        <v>83</v>
      </c>
      <c r="D191" s="329" t="s">
        <v>8</v>
      </c>
      <c r="E191" s="329" t="s">
        <v>455</v>
      </c>
      <c r="F191" s="329"/>
      <c r="G191" s="403">
        <f>G192+G197+G200</f>
        <v>3088161</v>
      </c>
      <c r="H191" s="403">
        <f>H192+H197+H200</f>
        <v>1092829.97</v>
      </c>
      <c r="I191" s="455">
        <f t="shared" si="16"/>
        <v>35.387726546640543</v>
      </c>
    </row>
    <row r="192" spans="1:10" ht="21.75" customHeight="1">
      <c r="A192" s="316" t="s">
        <v>321</v>
      </c>
      <c r="B192" s="319" t="s">
        <v>0</v>
      </c>
      <c r="C192" s="319" t="s">
        <v>83</v>
      </c>
      <c r="D192" s="319" t="s">
        <v>8</v>
      </c>
      <c r="E192" s="329" t="s">
        <v>311</v>
      </c>
      <c r="F192" s="329"/>
      <c r="G192" s="403">
        <f>G193</f>
        <v>2977761</v>
      </c>
      <c r="H192" s="403">
        <f>H193</f>
        <v>1016753.57</v>
      </c>
      <c r="I192" s="455">
        <f t="shared" si="16"/>
        <v>34.144901823887139</v>
      </c>
    </row>
    <row r="193" spans="1:9" ht="49.5">
      <c r="A193" s="363" t="s">
        <v>70</v>
      </c>
      <c r="B193" s="319" t="s">
        <v>0</v>
      </c>
      <c r="C193" s="319" t="s">
        <v>83</v>
      </c>
      <c r="D193" s="319" t="s">
        <v>8</v>
      </c>
      <c r="E193" s="329" t="s">
        <v>632</v>
      </c>
      <c r="F193" s="329"/>
      <c r="G193" s="403">
        <f>G194+G195+G196</f>
        <v>2977761</v>
      </c>
      <c r="H193" s="403">
        <f>H194+H195+H196</f>
        <v>1016753.57</v>
      </c>
      <c r="I193" s="455">
        <f t="shared" si="16"/>
        <v>34.144901823887139</v>
      </c>
    </row>
    <row r="194" spans="1:9" ht="16.5">
      <c r="A194" s="364" t="s">
        <v>71</v>
      </c>
      <c r="B194" s="319" t="s">
        <v>0</v>
      </c>
      <c r="C194" s="319" t="s">
        <v>83</v>
      </c>
      <c r="D194" s="319" t="s">
        <v>8</v>
      </c>
      <c r="E194" s="329" t="s">
        <v>632</v>
      </c>
      <c r="F194" s="329" t="s">
        <v>72</v>
      </c>
      <c r="G194" s="403">
        <v>1484581</v>
      </c>
      <c r="H194" s="403">
        <v>464127.85</v>
      </c>
      <c r="I194" s="455">
        <f t="shared" si="16"/>
        <v>31.263221744047648</v>
      </c>
    </row>
    <row r="195" spans="1:9" ht="33">
      <c r="A195" s="364" t="s">
        <v>24</v>
      </c>
      <c r="B195" s="319" t="s">
        <v>0</v>
      </c>
      <c r="C195" s="319" t="s">
        <v>83</v>
      </c>
      <c r="D195" s="319" t="s">
        <v>8</v>
      </c>
      <c r="E195" s="329" t="s">
        <v>632</v>
      </c>
      <c r="F195" s="329" t="s">
        <v>25</v>
      </c>
      <c r="G195" s="403">
        <v>1227836</v>
      </c>
      <c r="H195" s="403">
        <v>457196.77</v>
      </c>
      <c r="I195" s="455">
        <f t="shared" si="16"/>
        <v>37.235980212341062</v>
      </c>
    </row>
    <row r="196" spans="1:9" ht="16.5">
      <c r="A196" s="364" t="s">
        <v>26</v>
      </c>
      <c r="B196" s="319" t="s">
        <v>0</v>
      </c>
      <c r="C196" s="319" t="s">
        <v>83</v>
      </c>
      <c r="D196" s="319" t="s">
        <v>8</v>
      </c>
      <c r="E196" s="329" t="s">
        <v>632</v>
      </c>
      <c r="F196" s="418" t="s">
        <v>27</v>
      </c>
      <c r="G196" s="403">
        <v>265344</v>
      </c>
      <c r="H196" s="403">
        <v>95428.95</v>
      </c>
      <c r="I196" s="455">
        <f t="shared" si="16"/>
        <v>35.964238874819102</v>
      </c>
    </row>
    <row r="197" spans="1:9" ht="16.5">
      <c r="A197" s="331" t="s">
        <v>322</v>
      </c>
      <c r="B197" s="444" t="s">
        <v>0</v>
      </c>
      <c r="C197" s="319" t="s">
        <v>83</v>
      </c>
      <c r="D197" s="319" t="s">
        <v>8</v>
      </c>
      <c r="E197" s="329" t="s">
        <v>633</v>
      </c>
      <c r="F197" s="418"/>
      <c r="G197" s="403">
        <f>G198</f>
        <v>110400</v>
      </c>
      <c r="H197" s="403">
        <f>H198</f>
        <v>76076.399999999994</v>
      </c>
      <c r="I197" s="455">
        <f t="shared" si="16"/>
        <v>68.90978260869565</v>
      </c>
    </row>
    <row r="198" spans="1:9" ht="16.5">
      <c r="A198" s="331" t="s">
        <v>87</v>
      </c>
      <c r="B198" s="444" t="s">
        <v>0</v>
      </c>
      <c r="C198" s="319" t="s">
        <v>83</v>
      </c>
      <c r="D198" s="319" t="s">
        <v>8</v>
      </c>
      <c r="E198" s="329" t="s">
        <v>634</v>
      </c>
      <c r="F198" s="418"/>
      <c r="G198" s="403">
        <f>G199</f>
        <v>110400</v>
      </c>
      <c r="H198" s="403">
        <f>H199</f>
        <v>76076.399999999994</v>
      </c>
      <c r="I198" s="455">
        <v>0</v>
      </c>
    </row>
    <row r="199" spans="1:9" ht="33">
      <c r="A199" s="364" t="s">
        <v>24</v>
      </c>
      <c r="B199" s="319" t="s">
        <v>0</v>
      </c>
      <c r="C199" s="319" t="s">
        <v>83</v>
      </c>
      <c r="D199" s="319" t="s">
        <v>8</v>
      </c>
      <c r="E199" s="329" t="s">
        <v>634</v>
      </c>
      <c r="F199" s="418" t="s">
        <v>25</v>
      </c>
      <c r="G199" s="403">
        <v>110400</v>
      </c>
      <c r="H199" s="403">
        <v>76076.399999999994</v>
      </c>
      <c r="I199" s="455">
        <v>0</v>
      </c>
    </row>
    <row r="200" spans="1:9" ht="16.5">
      <c r="A200" s="445" t="s">
        <v>323</v>
      </c>
      <c r="B200" s="446" t="s">
        <v>0</v>
      </c>
      <c r="C200" s="428" t="s">
        <v>83</v>
      </c>
      <c r="D200" s="428" t="s">
        <v>8</v>
      </c>
      <c r="E200" s="428" t="s">
        <v>635</v>
      </c>
      <c r="F200" s="428"/>
      <c r="G200" s="429">
        <f>G204+G201</f>
        <v>0</v>
      </c>
      <c r="H200" s="429">
        <f>H204+H201</f>
        <v>0</v>
      </c>
      <c r="I200" s="455">
        <v>0</v>
      </c>
    </row>
    <row r="201" spans="1:9" ht="33">
      <c r="A201" s="170" t="s">
        <v>602</v>
      </c>
      <c r="B201" s="447" t="s">
        <v>0</v>
      </c>
      <c r="C201" s="433" t="s">
        <v>83</v>
      </c>
      <c r="D201" s="433" t="s">
        <v>8</v>
      </c>
      <c r="E201" s="433" t="s">
        <v>636</v>
      </c>
      <c r="F201" s="433"/>
      <c r="G201" s="434">
        <f>G202+G203</f>
        <v>0</v>
      </c>
      <c r="H201" s="434">
        <f>H202+H203</f>
        <v>0</v>
      </c>
      <c r="I201" s="455">
        <v>0</v>
      </c>
    </row>
    <row r="202" spans="1:9" ht="32.25" customHeight="1">
      <c r="A202" s="364" t="s">
        <v>24</v>
      </c>
      <c r="B202" s="413" t="s">
        <v>0</v>
      </c>
      <c r="C202" s="329" t="s">
        <v>83</v>
      </c>
      <c r="D202" s="329" t="s">
        <v>8</v>
      </c>
      <c r="E202" s="329" t="s">
        <v>636</v>
      </c>
      <c r="F202" s="418" t="s">
        <v>25</v>
      </c>
      <c r="G202" s="403">
        <v>0</v>
      </c>
      <c r="H202" s="403">
        <v>0</v>
      </c>
      <c r="I202" s="455">
        <v>0</v>
      </c>
    </row>
    <row r="203" spans="1:9" ht="21" customHeight="1">
      <c r="A203" s="364" t="s">
        <v>54</v>
      </c>
      <c r="B203" s="413" t="s">
        <v>0</v>
      </c>
      <c r="C203" s="329" t="s">
        <v>83</v>
      </c>
      <c r="D203" s="329" t="s">
        <v>8</v>
      </c>
      <c r="E203" s="329" t="s">
        <v>636</v>
      </c>
      <c r="F203" s="418" t="s">
        <v>55</v>
      </c>
      <c r="G203" s="403">
        <v>0</v>
      </c>
      <c r="H203" s="403">
        <v>0</v>
      </c>
      <c r="I203" s="455">
        <v>0</v>
      </c>
    </row>
    <row r="204" spans="1:9" ht="27" customHeight="1">
      <c r="A204" s="387" t="s">
        <v>86</v>
      </c>
      <c r="B204" s="413" t="s">
        <v>0</v>
      </c>
      <c r="C204" s="329" t="s">
        <v>83</v>
      </c>
      <c r="D204" s="329" t="s">
        <v>8</v>
      </c>
      <c r="E204" s="329" t="s">
        <v>637</v>
      </c>
      <c r="F204" s="329"/>
      <c r="G204" s="403">
        <f>G205</f>
        <v>0</v>
      </c>
      <c r="H204" s="403">
        <f>H205</f>
        <v>0</v>
      </c>
      <c r="I204" s="455">
        <v>0</v>
      </c>
    </row>
    <row r="205" spans="1:9" ht="21" customHeight="1">
      <c r="A205" s="448" t="s">
        <v>54</v>
      </c>
      <c r="B205" s="418" t="s">
        <v>0</v>
      </c>
      <c r="C205" s="418" t="s">
        <v>83</v>
      </c>
      <c r="D205" s="418" t="s">
        <v>8</v>
      </c>
      <c r="E205" s="418" t="s">
        <v>637</v>
      </c>
      <c r="F205" s="418" t="s">
        <v>55</v>
      </c>
      <c r="G205" s="419">
        <v>0</v>
      </c>
      <c r="H205" s="419">
        <v>0</v>
      </c>
      <c r="I205" s="455">
        <v>0</v>
      </c>
    </row>
    <row r="206" spans="1:9" ht="35.25" customHeight="1">
      <c r="A206" s="165" t="s">
        <v>671</v>
      </c>
      <c r="B206" s="146" t="s">
        <v>0</v>
      </c>
      <c r="C206" s="146" t="s">
        <v>83</v>
      </c>
      <c r="D206" s="146" t="s">
        <v>8</v>
      </c>
      <c r="E206" s="146" t="s">
        <v>676</v>
      </c>
      <c r="F206" s="146"/>
      <c r="G206" s="421">
        <f t="shared" ref="G206:H208" si="21">G207</f>
        <v>550000</v>
      </c>
      <c r="H206" s="421">
        <f t="shared" si="21"/>
        <v>0</v>
      </c>
      <c r="I206" s="455">
        <f t="shared" si="16"/>
        <v>0</v>
      </c>
    </row>
    <row r="207" spans="1:9" ht="18" customHeight="1">
      <c r="A207" s="169" t="s">
        <v>673</v>
      </c>
      <c r="B207" s="146" t="s">
        <v>0</v>
      </c>
      <c r="C207" s="146" t="s">
        <v>83</v>
      </c>
      <c r="D207" s="146" t="s">
        <v>8</v>
      </c>
      <c r="E207" s="146" t="s">
        <v>672</v>
      </c>
      <c r="F207" s="146"/>
      <c r="G207" s="421">
        <f t="shared" si="21"/>
        <v>550000</v>
      </c>
      <c r="H207" s="421">
        <f t="shared" si="21"/>
        <v>0</v>
      </c>
      <c r="I207" s="455">
        <f t="shared" si="16"/>
        <v>0</v>
      </c>
    </row>
    <row r="208" spans="1:9" ht="37.5" customHeight="1">
      <c r="A208" s="165" t="s">
        <v>674</v>
      </c>
      <c r="B208" s="146" t="s">
        <v>0</v>
      </c>
      <c r="C208" s="146" t="s">
        <v>83</v>
      </c>
      <c r="D208" s="146" t="s">
        <v>8</v>
      </c>
      <c r="E208" s="146" t="s">
        <v>675</v>
      </c>
      <c r="F208" s="146"/>
      <c r="G208" s="421">
        <f t="shared" si="21"/>
        <v>550000</v>
      </c>
      <c r="H208" s="421">
        <f t="shared" si="21"/>
        <v>0</v>
      </c>
      <c r="I208" s="456">
        <f>I209</f>
        <v>37.225776626857176</v>
      </c>
    </row>
    <row r="209" spans="1:9" ht="34.5" customHeight="1">
      <c r="A209" s="364" t="s">
        <v>24</v>
      </c>
      <c r="B209" s="146" t="s">
        <v>0</v>
      </c>
      <c r="C209" s="146" t="s">
        <v>83</v>
      </c>
      <c r="D209" s="146" t="s">
        <v>8</v>
      </c>
      <c r="E209" s="146" t="s">
        <v>675</v>
      </c>
      <c r="F209" s="146" t="s">
        <v>25</v>
      </c>
      <c r="G209" s="421">
        <v>550000</v>
      </c>
      <c r="H209" s="421">
        <v>0</v>
      </c>
      <c r="I209" s="456">
        <f>I210</f>
        <v>37.225776626857176</v>
      </c>
    </row>
    <row r="210" spans="1:9" ht="17.25" thickBot="1">
      <c r="A210" s="449" t="s">
        <v>88</v>
      </c>
      <c r="B210" s="450"/>
      <c r="C210" s="451"/>
      <c r="D210" s="451"/>
      <c r="E210" s="451"/>
      <c r="F210" s="451"/>
      <c r="G210" s="452">
        <f>G25+G60+G67+G83+G94+G129+G139+G161+G185+G155</f>
        <v>25383675.98</v>
      </c>
      <c r="H210" s="452">
        <f>H25+H60+H67+H83+H94+H129+H139+H161+H185+H155</f>
        <v>9449270.5199999996</v>
      </c>
      <c r="I210" s="457">
        <f>H210/G210*100</f>
        <v>37.225776626857176</v>
      </c>
    </row>
    <row r="212" spans="1:9" ht="20.25" customHeight="1"/>
    <row r="214" spans="1:9" ht="26.65" customHeight="1"/>
  </sheetData>
  <sheetProtection selectLockedCells="1" selectUnlockedCells="1"/>
  <mergeCells count="4">
    <mergeCell ref="A19:I19"/>
    <mergeCell ref="A20:I20"/>
    <mergeCell ref="A17:J17"/>
    <mergeCell ref="A18:J18"/>
  </mergeCells>
  <pageMargins left="1.1811023622047245" right="0.59055118110236227" top="0.59055118110236227" bottom="0.59055118110236227" header="0.51181102362204722" footer="0.51181102362204722"/>
  <pageSetup paperSize="9" scale="46" firstPageNumber="0" orientation="portrait" horizontalDpi="300" verticalDpi="300" r:id="rId1"/>
  <headerFooter alignWithMargins="0"/>
  <rowBreaks count="3" manualBreakCount="3">
    <brk id="66" max="9" man="1"/>
    <brk id="121" max="9" man="1"/>
    <brk id="183" max="9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I48"/>
  <sheetViews>
    <sheetView view="pageBreakPreview" zoomScaleNormal="80" workbookViewId="0">
      <selection activeCell="Q16" sqref="Q16"/>
    </sheetView>
  </sheetViews>
  <sheetFormatPr defaultRowHeight="12.75"/>
  <cols>
    <col min="1" max="1" width="67.7109375" customWidth="1"/>
    <col min="2" max="2" width="8.85546875" style="89" customWidth="1"/>
    <col min="3" max="3" width="8" style="90" customWidth="1"/>
    <col min="4" max="4" width="16.28515625" style="90" customWidth="1"/>
    <col min="5" max="5" width="17.85546875" style="90" customWidth="1"/>
    <col min="6" max="6" width="15.85546875" customWidth="1"/>
    <col min="7" max="7" width="9.140625" hidden="1" customWidth="1"/>
    <col min="8" max="8" width="7.28515625" hidden="1" customWidth="1"/>
    <col min="9" max="9" width="9.140625" hidden="1" customWidth="1"/>
  </cols>
  <sheetData>
    <row r="1" spans="1:9" ht="16.5">
      <c r="A1" s="254"/>
      <c r="B1" s="458" t="s">
        <v>708</v>
      </c>
      <c r="C1" s="458"/>
      <c r="D1" s="458"/>
      <c r="E1" s="459"/>
      <c r="F1" s="234"/>
      <c r="G1" s="235"/>
      <c r="H1" s="235"/>
      <c r="I1" s="91"/>
    </row>
    <row r="2" spans="1:9" ht="16.5">
      <c r="A2" s="255"/>
      <c r="B2" s="459" t="s">
        <v>709</v>
      </c>
      <c r="C2" s="459"/>
      <c r="D2" s="458"/>
      <c r="E2" s="459"/>
      <c r="F2" s="237"/>
      <c r="G2" s="238"/>
      <c r="H2" s="238"/>
      <c r="I2" s="91"/>
    </row>
    <row r="3" spans="1:9" ht="16.5">
      <c r="A3" s="256"/>
      <c r="B3" s="459" t="s">
        <v>710</v>
      </c>
      <c r="C3" s="459"/>
      <c r="D3" s="458"/>
      <c r="E3" s="459"/>
      <c r="F3" s="238"/>
      <c r="G3" s="238"/>
      <c r="H3" s="238"/>
      <c r="I3" s="92"/>
    </row>
    <row r="4" spans="1:9" ht="16.5">
      <c r="A4" s="254"/>
      <c r="B4" s="459" t="s">
        <v>711</v>
      </c>
      <c r="C4" s="459"/>
      <c r="D4" s="458"/>
      <c r="E4" s="459"/>
      <c r="F4" s="234"/>
      <c r="G4" s="243"/>
      <c r="H4" s="243"/>
    </row>
    <row r="5" spans="1:9" ht="16.5">
      <c r="A5" s="254"/>
      <c r="B5" s="459" t="s">
        <v>715</v>
      </c>
      <c r="C5" s="459"/>
      <c r="D5" s="458"/>
      <c r="E5" s="459"/>
      <c r="F5" s="234"/>
      <c r="G5" s="243"/>
      <c r="H5" s="243"/>
    </row>
    <row r="6" spans="1:9" ht="15.75">
      <c r="A6" s="254"/>
      <c r="B6" s="234"/>
      <c r="C6" s="234"/>
      <c r="D6" s="234"/>
      <c r="E6" s="234"/>
      <c r="F6" s="234"/>
      <c r="G6" s="243"/>
      <c r="H6" s="243"/>
    </row>
    <row r="7" spans="1:9" ht="15.75">
      <c r="A7" s="254"/>
      <c r="B7" s="234"/>
      <c r="C7" s="234"/>
      <c r="D7" s="234"/>
      <c r="E7" s="234"/>
      <c r="F7" s="234"/>
      <c r="G7" s="243"/>
      <c r="H7" s="243"/>
    </row>
    <row r="8" spans="1:9" ht="15.75">
      <c r="A8" s="254"/>
      <c r="B8" s="234"/>
      <c r="C8" s="234"/>
      <c r="D8" s="234"/>
      <c r="E8" s="234"/>
      <c r="F8" s="234"/>
      <c r="G8" s="243"/>
      <c r="H8" s="243"/>
    </row>
    <row r="9" spans="1:9" ht="20.25">
      <c r="A9" s="462" t="s">
        <v>678</v>
      </c>
      <c r="B9" s="462"/>
      <c r="C9" s="462"/>
      <c r="D9" s="462"/>
      <c r="E9" s="462"/>
      <c r="F9" s="463"/>
      <c r="G9" s="463"/>
      <c r="H9" s="463"/>
      <c r="I9" s="463"/>
    </row>
    <row r="10" spans="1:9" ht="55.5" customHeight="1">
      <c r="A10" s="470" t="s">
        <v>690</v>
      </c>
      <c r="B10" s="470"/>
      <c r="C10" s="470"/>
      <c r="D10" s="470"/>
      <c r="E10" s="470"/>
      <c r="F10" s="470"/>
    </row>
    <row r="11" spans="1:9" ht="16.5">
      <c r="A11" s="469" t="s">
        <v>166</v>
      </c>
      <c r="B11" s="469"/>
      <c r="C11" s="469"/>
      <c r="D11" s="469"/>
      <c r="E11" s="469"/>
      <c r="F11" s="469"/>
    </row>
    <row r="12" spans="1:9" ht="18.75" customHeight="1" thickBot="1">
      <c r="A12" s="173"/>
      <c r="B12" s="95" t="s">
        <v>166</v>
      </c>
      <c r="C12" s="174"/>
      <c r="D12" s="174"/>
      <c r="E12" s="174"/>
      <c r="F12" s="97" t="s">
        <v>107</v>
      </c>
    </row>
    <row r="13" spans="1:9" ht="55.5" customHeight="1" thickBot="1">
      <c r="A13" s="268" t="s">
        <v>109</v>
      </c>
      <c r="B13" s="269" t="s">
        <v>2</v>
      </c>
      <c r="C13" s="269" t="s">
        <v>3</v>
      </c>
      <c r="D13" s="266" t="s">
        <v>204</v>
      </c>
      <c r="E13" s="266" t="s">
        <v>689</v>
      </c>
      <c r="F13" s="267" t="s">
        <v>682</v>
      </c>
    </row>
    <row r="14" spans="1:9" ht="16.5">
      <c r="A14" s="272" t="s">
        <v>7</v>
      </c>
      <c r="B14" s="273" t="s">
        <v>8</v>
      </c>
      <c r="C14" s="273"/>
      <c r="D14" s="274">
        <f>D15+D16+D17+D18+D19</f>
        <v>7738545.9800000004</v>
      </c>
      <c r="E14" s="274">
        <f>E15+E16+E17+E18+E19</f>
        <v>2663036.7599999998</v>
      </c>
      <c r="F14" s="275">
        <f>E14/D14*100</f>
        <v>34.41262437262148</v>
      </c>
    </row>
    <row r="15" spans="1:9" ht="33">
      <c r="A15" s="164" t="s">
        <v>9</v>
      </c>
      <c r="B15" s="134" t="s">
        <v>8</v>
      </c>
      <c r="C15" s="146" t="s">
        <v>10</v>
      </c>
      <c r="D15" s="144">
        <f>Вед.2018!G26</f>
        <v>1103516</v>
      </c>
      <c r="E15" s="144">
        <f>Вед.2018!H26</f>
        <v>493025.11</v>
      </c>
      <c r="F15" s="168">
        <f t="shared" ref="F15:F44" si="0">E15/D15*100</f>
        <v>44.677658502459408</v>
      </c>
      <c r="G15" s="83"/>
    </row>
    <row r="16" spans="1:9" ht="49.5">
      <c r="A16" s="164" t="s">
        <v>16</v>
      </c>
      <c r="B16" s="134" t="s">
        <v>8</v>
      </c>
      <c r="C16" s="146" t="s">
        <v>17</v>
      </c>
      <c r="D16" s="153">
        <f>Вед.2018!G31</f>
        <v>423742</v>
      </c>
      <c r="E16" s="153">
        <f>Вед.2018!H31</f>
        <v>178406.61</v>
      </c>
      <c r="F16" s="168">
        <f t="shared" si="0"/>
        <v>42.102649725540537</v>
      </c>
      <c r="G16" s="83"/>
    </row>
    <row r="17" spans="1:7" ht="49.5">
      <c r="A17" s="164" t="s">
        <v>20</v>
      </c>
      <c r="B17" s="134" t="s">
        <v>8</v>
      </c>
      <c r="C17" s="134" t="s">
        <v>21</v>
      </c>
      <c r="D17" s="144">
        <f>Вед.2018!G36</f>
        <v>6003082.9800000004</v>
      </c>
      <c r="E17" s="144">
        <f>Вед.2018!H36</f>
        <v>1935658.74</v>
      </c>
      <c r="F17" s="168">
        <f t="shared" si="0"/>
        <v>32.244410854370699</v>
      </c>
      <c r="G17" s="83"/>
    </row>
    <row r="18" spans="1:7" ht="18.75">
      <c r="A18" s="163" t="s">
        <v>264</v>
      </c>
      <c r="B18" s="175" t="s">
        <v>8</v>
      </c>
      <c r="C18" s="175" t="s">
        <v>83</v>
      </c>
      <c r="D18" s="147">
        <f>Вед.2018!G44</f>
        <v>25000</v>
      </c>
      <c r="E18" s="147">
        <f>Вед.2018!H44</f>
        <v>0</v>
      </c>
      <c r="F18" s="168">
        <f t="shared" si="0"/>
        <v>0</v>
      </c>
      <c r="G18" s="87"/>
    </row>
    <row r="19" spans="1:7" ht="16.5">
      <c r="A19" s="164" t="s">
        <v>28</v>
      </c>
      <c r="B19" s="134" t="s">
        <v>8</v>
      </c>
      <c r="C19" s="134" t="s">
        <v>29</v>
      </c>
      <c r="D19" s="144">
        <f>Вед.2018!G49</f>
        <v>183205</v>
      </c>
      <c r="E19" s="144">
        <f>Вед.2018!H49</f>
        <v>55946.3</v>
      </c>
      <c r="F19" s="168">
        <f t="shared" si="0"/>
        <v>30.53753991430365</v>
      </c>
      <c r="G19" s="83"/>
    </row>
    <row r="20" spans="1:7" ht="20.25" customHeight="1">
      <c r="A20" s="132" t="s">
        <v>31</v>
      </c>
      <c r="B20" s="276" t="s">
        <v>10</v>
      </c>
      <c r="C20" s="277"/>
      <c r="D20" s="278">
        <f>D21</f>
        <v>226850</v>
      </c>
      <c r="E20" s="278">
        <f>E21</f>
        <v>94907.66</v>
      </c>
      <c r="F20" s="168">
        <f t="shared" si="0"/>
        <v>41.837187568878115</v>
      </c>
    </row>
    <row r="21" spans="1:7" ht="18.75" customHeight="1">
      <c r="A21" s="164" t="s">
        <v>32</v>
      </c>
      <c r="B21" s="134" t="s">
        <v>10</v>
      </c>
      <c r="C21" s="146" t="s">
        <v>17</v>
      </c>
      <c r="D21" s="150">
        <f>Вед.2018!G63</f>
        <v>226850</v>
      </c>
      <c r="E21" s="150">
        <f>Вед.2018!H63</f>
        <v>94907.66</v>
      </c>
      <c r="F21" s="168">
        <f t="shared" si="0"/>
        <v>41.837187568878115</v>
      </c>
      <c r="G21" s="83"/>
    </row>
    <row r="22" spans="1:7" ht="33">
      <c r="A22" s="164" t="s">
        <v>34</v>
      </c>
      <c r="B22" s="146" t="s">
        <v>17</v>
      </c>
      <c r="C22" s="146"/>
      <c r="D22" s="150">
        <f>D23+D24</f>
        <v>142000</v>
      </c>
      <c r="E22" s="150">
        <f>E23+E24</f>
        <v>52748</v>
      </c>
      <c r="F22" s="168">
        <f t="shared" si="0"/>
        <v>37.146478873239438</v>
      </c>
    </row>
    <row r="23" spans="1:7" ht="17.25" customHeight="1">
      <c r="A23" s="164" t="s">
        <v>35</v>
      </c>
      <c r="B23" s="134" t="s">
        <v>17</v>
      </c>
      <c r="C23" s="134" t="s">
        <v>10</v>
      </c>
      <c r="D23" s="153">
        <f>Вед.2018!G68</f>
        <v>11000</v>
      </c>
      <c r="E23" s="153">
        <f>Вед.2018!H68</f>
        <v>6000</v>
      </c>
      <c r="F23" s="168">
        <f t="shared" si="0"/>
        <v>54.54545454545454</v>
      </c>
      <c r="G23" s="83"/>
    </row>
    <row r="24" spans="1:7" ht="15.75" customHeight="1">
      <c r="A24" s="159" t="s">
        <v>42</v>
      </c>
      <c r="B24" s="134" t="s">
        <v>17</v>
      </c>
      <c r="C24" s="134" t="s">
        <v>43</v>
      </c>
      <c r="D24" s="153">
        <f>Вед.2018!G82</f>
        <v>131000</v>
      </c>
      <c r="E24" s="153">
        <f>Вед.2018!H78</f>
        <v>46748</v>
      </c>
      <c r="F24" s="168">
        <f t="shared" si="0"/>
        <v>35.685496183206105</v>
      </c>
      <c r="G24" s="83"/>
    </row>
    <row r="25" spans="1:7" ht="18.75" customHeight="1">
      <c r="A25" s="164" t="s">
        <v>44</v>
      </c>
      <c r="B25" s="146" t="s">
        <v>21</v>
      </c>
      <c r="C25" s="146"/>
      <c r="D25" s="147">
        <f>+D26+D27</f>
        <v>553400</v>
      </c>
      <c r="E25" s="147">
        <f>+E26+E27</f>
        <v>228456.07</v>
      </c>
      <c r="F25" s="168">
        <f t="shared" si="0"/>
        <v>41.282267799060357</v>
      </c>
    </row>
    <row r="26" spans="1:7" ht="16.5">
      <c r="A26" s="164" t="s">
        <v>46</v>
      </c>
      <c r="B26" s="146" t="s">
        <v>21</v>
      </c>
      <c r="C26" s="143" t="s">
        <v>38</v>
      </c>
      <c r="D26" s="144">
        <f>Вед.2018!G84</f>
        <v>543400</v>
      </c>
      <c r="E26" s="144">
        <f>Вед.2018!H84</f>
        <v>228456.07</v>
      </c>
      <c r="F26" s="168">
        <f t="shared" si="0"/>
        <v>42.041970923813032</v>
      </c>
      <c r="G26" s="83"/>
    </row>
    <row r="27" spans="1:7" ht="17.25" customHeight="1">
      <c r="A27" s="164" t="s">
        <v>48</v>
      </c>
      <c r="B27" s="146" t="s">
        <v>21</v>
      </c>
      <c r="C27" s="143" t="s">
        <v>49</v>
      </c>
      <c r="D27" s="147">
        <f>Вед.2018!G89</f>
        <v>10000</v>
      </c>
      <c r="E27" s="147">
        <f>Вед.2018!H91</f>
        <v>0</v>
      </c>
      <c r="F27" s="168">
        <f t="shared" si="0"/>
        <v>0</v>
      </c>
      <c r="G27" s="83"/>
    </row>
    <row r="28" spans="1:7" ht="16.5">
      <c r="A28" s="164" t="s">
        <v>50</v>
      </c>
      <c r="B28" s="146" t="s">
        <v>51</v>
      </c>
      <c r="C28" s="146"/>
      <c r="D28" s="150">
        <f>D29+D30+D31+D32</f>
        <v>1704844</v>
      </c>
      <c r="E28" s="150">
        <f>E29+E30+E31+E32</f>
        <v>222390.94</v>
      </c>
      <c r="F28" s="168">
        <f t="shared" si="0"/>
        <v>13.044650419627837</v>
      </c>
      <c r="G28" s="176"/>
    </row>
    <row r="29" spans="1:7" ht="16.5">
      <c r="A29" s="177" t="s">
        <v>52</v>
      </c>
      <c r="B29" s="270" t="s">
        <v>51</v>
      </c>
      <c r="C29" s="178" t="s">
        <v>8</v>
      </c>
      <c r="D29" s="271">
        <f>Вед.2018!G95</f>
        <v>7622</v>
      </c>
      <c r="E29" s="271">
        <f>Вед.2018!H93</f>
        <v>0</v>
      </c>
      <c r="F29" s="168">
        <f t="shared" si="0"/>
        <v>0</v>
      </c>
      <c r="G29" s="83"/>
    </row>
    <row r="30" spans="1:7" ht="16.5">
      <c r="A30" s="164" t="s">
        <v>53</v>
      </c>
      <c r="B30" s="134" t="s">
        <v>51</v>
      </c>
      <c r="C30" s="134" t="s">
        <v>10</v>
      </c>
      <c r="D30" s="150">
        <f>Вед.2018!G104</f>
        <v>93043</v>
      </c>
      <c r="E30" s="150">
        <f>Вед.2018!H98</f>
        <v>0</v>
      </c>
      <c r="F30" s="168">
        <f t="shared" si="0"/>
        <v>0</v>
      </c>
      <c r="G30" s="83"/>
    </row>
    <row r="31" spans="1:7" ht="16.5">
      <c r="A31" s="164" t="s">
        <v>56</v>
      </c>
      <c r="B31" s="146" t="s">
        <v>51</v>
      </c>
      <c r="C31" s="146" t="s">
        <v>17</v>
      </c>
      <c r="D31" s="150">
        <f>Вед.2018!G105</f>
        <v>1536379</v>
      </c>
      <c r="E31" s="150">
        <f>Вед.2018!H105</f>
        <v>222390.94</v>
      </c>
      <c r="F31" s="168">
        <f t="shared" si="0"/>
        <v>14.475005190776495</v>
      </c>
      <c r="G31" s="83"/>
    </row>
    <row r="32" spans="1:7" ht="16.5">
      <c r="A32" s="165" t="s">
        <v>655</v>
      </c>
      <c r="B32" s="146" t="s">
        <v>51</v>
      </c>
      <c r="C32" s="146" t="s">
        <v>51</v>
      </c>
      <c r="D32" s="150">
        <f>Вед.2018!G124</f>
        <v>67800</v>
      </c>
      <c r="E32" s="150">
        <f>Вед.2018!H122</f>
        <v>0</v>
      </c>
      <c r="F32" s="168">
        <f t="shared" si="0"/>
        <v>0</v>
      </c>
      <c r="G32" s="83"/>
    </row>
    <row r="33" spans="1:7" ht="16.5">
      <c r="A33" s="172" t="s">
        <v>64</v>
      </c>
      <c r="B33" s="134" t="s">
        <v>65</v>
      </c>
      <c r="C33" s="146"/>
      <c r="D33" s="150">
        <f>D34</f>
        <v>0</v>
      </c>
      <c r="E33" s="150">
        <f>E34</f>
        <v>0</v>
      </c>
      <c r="F33" s="168">
        <v>0</v>
      </c>
      <c r="G33" s="83"/>
    </row>
    <row r="34" spans="1:7" ht="16.5">
      <c r="A34" s="172" t="s">
        <v>66</v>
      </c>
      <c r="B34" s="134" t="s">
        <v>65</v>
      </c>
      <c r="C34" s="146" t="s">
        <v>10</v>
      </c>
      <c r="D34" s="150">
        <f>Вед.2018!G130</f>
        <v>0</v>
      </c>
      <c r="E34" s="150">
        <f>Вед.2018!H128</f>
        <v>0</v>
      </c>
      <c r="F34" s="168">
        <v>0</v>
      </c>
      <c r="G34" s="83"/>
    </row>
    <row r="35" spans="1:7" ht="16.5">
      <c r="A35" s="164" t="s">
        <v>67</v>
      </c>
      <c r="B35" s="146" t="s">
        <v>68</v>
      </c>
      <c r="C35" s="146"/>
      <c r="D35" s="150">
        <f>D36+D37</f>
        <v>10907233</v>
      </c>
      <c r="E35" s="150">
        <f>E36+E37</f>
        <v>4890266.38</v>
      </c>
      <c r="F35" s="168">
        <f t="shared" si="0"/>
        <v>44.835077604008276</v>
      </c>
    </row>
    <row r="36" spans="1:7" ht="16.5">
      <c r="A36" s="164" t="s">
        <v>37</v>
      </c>
      <c r="B36" s="134" t="s">
        <v>68</v>
      </c>
      <c r="C36" s="134" t="s">
        <v>8</v>
      </c>
      <c r="D36" s="153">
        <f>Вед.2018!G140</f>
        <v>8564955</v>
      </c>
      <c r="E36" s="153">
        <f>Вед.2018!H140</f>
        <v>3933971.2399999998</v>
      </c>
      <c r="F36" s="168">
        <f t="shared" si="0"/>
        <v>45.931020536593593</v>
      </c>
      <c r="G36" s="83"/>
    </row>
    <row r="37" spans="1:7" ht="16.5">
      <c r="A37" s="164" t="s">
        <v>74</v>
      </c>
      <c r="B37" s="146" t="s">
        <v>68</v>
      </c>
      <c r="C37" s="146" t="s">
        <v>21</v>
      </c>
      <c r="D37" s="147">
        <f>Вед.2018!G149</f>
        <v>2342278</v>
      </c>
      <c r="E37" s="147">
        <f>Вед.2018!H149</f>
        <v>956295.1399999999</v>
      </c>
      <c r="F37" s="168">
        <f t="shared" si="0"/>
        <v>40.827567863421841</v>
      </c>
    </row>
    <row r="38" spans="1:7" ht="16.5">
      <c r="A38" s="164" t="s">
        <v>664</v>
      </c>
      <c r="B38" s="146" t="s">
        <v>38</v>
      </c>
      <c r="C38" s="146"/>
      <c r="D38" s="147">
        <f>D39</f>
        <v>20000</v>
      </c>
      <c r="E38" s="147">
        <f>E39</f>
        <v>16793.599999999999</v>
      </c>
      <c r="F38" s="168">
        <f t="shared" si="0"/>
        <v>83.968000000000004</v>
      </c>
    </row>
    <row r="39" spans="1:7" ht="16.5">
      <c r="A39" s="164" t="s">
        <v>665</v>
      </c>
      <c r="B39" s="146" t="s">
        <v>38</v>
      </c>
      <c r="C39" s="146" t="s">
        <v>38</v>
      </c>
      <c r="D39" s="147">
        <v>20000</v>
      </c>
      <c r="E39" s="147">
        <f>Вед.2018!H160</f>
        <v>16793.599999999999</v>
      </c>
      <c r="F39" s="168">
        <f t="shared" si="0"/>
        <v>83.968000000000004</v>
      </c>
    </row>
    <row r="40" spans="1:7" ht="16.5">
      <c r="A40" s="164" t="s">
        <v>75</v>
      </c>
      <c r="B40" s="146" t="s">
        <v>43</v>
      </c>
      <c r="C40" s="146"/>
      <c r="D40" s="147">
        <f>D41+D42</f>
        <v>443142</v>
      </c>
      <c r="E40" s="147">
        <f>E41+E42</f>
        <v>187841.14</v>
      </c>
      <c r="F40" s="168">
        <f t="shared" si="0"/>
        <v>42.388475928709084</v>
      </c>
    </row>
    <row r="41" spans="1:7" ht="16.5">
      <c r="A41" s="170" t="s">
        <v>76</v>
      </c>
      <c r="B41" s="141" t="s">
        <v>43</v>
      </c>
      <c r="C41" s="143" t="s">
        <v>8</v>
      </c>
      <c r="D41" s="144">
        <f>Вед.2018!G166</f>
        <v>98376</v>
      </c>
      <c r="E41" s="144">
        <f>Вед.2018!H166</f>
        <v>49188</v>
      </c>
      <c r="F41" s="168">
        <f t="shared" si="0"/>
        <v>50</v>
      </c>
    </row>
    <row r="42" spans="1:7" ht="16.5">
      <c r="A42" s="164" t="s">
        <v>79</v>
      </c>
      <c r="B42" s="146" t="s">
        <v>43</v>
      </c>
      <c r="C42" s="146" t="s">
        <v>17</v>
      </c>
      <c r="D42" s="147">
        <f>Вед.2018!G167</f>
        <v>344766</v>
      </c>
      <c r="E42" s="147">
        <f>Вед.2018!H167</f>
        <v>138653.14000000001</v>
      </c>
      <c r="F42" s="168">
        <f t="shared" si="0"/>
        <v>40.216593283560449</v>
      </c>
    </row>
    <row r="43" spans="1:7" ht="16.5">
      <c r="A43" s="279" t="s">
        <v>82</v>
      </c>
      <c r="B43" s="146" t="s">
        <v>83</v>
      </c>
      <c r="C43" s="146"/>
      <c r="D43" s="147">
        <f>D44</f>
        <v>3647661</v>
      </c>
      <c r="E43" s="147">
        <f>E44</f>
        <v>1092829.97</v>
      </c>
      <c r="F43" s="168">
        <f t="shared" si="0"/>
        <v>29.959745985166929</v>
      </c>
      <c r="G43" s="179"/>
    </row>
    <row r="44" spans="1:7" ht="17.25" thickBot="1">
      <c r="A44" s="281" t="s">
        <v>84</v>
      </c>
      <c r="B44" s="282" t="s">
        <v>83</v>
      </c>
      <c r="C44" s="283" t="s">
        <v>8</v>
      </c>
      <c r="D44" s="284">
        <f>Вед.2018!G186</f>
        <v>3647661</v>
      </c>
      <c r="E44" s="284">
        <f>Вед.2018!H186</f>
        <v>1092829.97</v>
      </c>
      <c r="F44" s="285">
        <f t="shared" si="0"/>
        <v>29.959745985166929</v>
      </c>
      <c r="G44" s="83"/>
    </row>
    <row r="45" spans="1:7" ht="18" customHeight="1" thickBot="1">
      <c r="A45" s="221" t="s">
        <v>88</v>
      </c>
      <c r="B45" s="222"/>
      <c r="C45" s="222"/>
      <c r="D45" s="280">
        <f>D14+D20+D22+D25+D28+D35+D40+D43+D33+D38</f>
        <v>25383675.98</v>
      </c>
      <c r="E45" s="280">
        <f>E14+E20+E22+E25+E28+E35+E40+E43+E33+E38</f>
        <v>9449270.5199999996</v>
      </c>
      <c r="F45" s="223">
        <f>E45/D45*100</f>
        <v>37.225776626857176</v>
      </c>
    </row>
    <row r="46" spans="1:7" ht="18.75" customHeight="1">
      <c r="A46" s="114"/>
      <c r="C46" s="89"/>
      <c r="D46" s="89"/>
      <c r="E46" s="89"/>
      <c r="F46" s="90"/>
      <c r="G46" s="83"/>
    </row>
    <row r="47" spans="1:7" ht="21.75" customHeight="1">
      <c r="A47" s="114"/>
      <c r="C47" s="89"/>
      <c r="D47" s="89"/>
      <c r="E47" s="89"/>
      <c r="F47" s="90"/>
    </row>
    <row r="48" spans="1:7" ht="18.2" customHeight="1"/>
  </sheetData>
  <sheetProtection selectLockedCells="1" selectUnlockedCells="1"/>
  <mergeCells count="3">
    <mergeCell ref="A11:F11"/>
    <mergeCell ref="A10:F10"/>
    <mergeCell ref="A9:I9"/>
  </mergeCells>
  <phoneticPr fontId="0" type="noConversion"/>
  <pageMargins left="1.5748031496062993" right="0" top="0.39370078740157483" bottom="0.39370078740157483" header="0.51181102362204722" footer="0.51181102362204722"/>
  <pageSetup paperSize="9" scale="62" firstPageNumber="0" orientation="portrait" horizontalDpi="300" verticalDpi="300" r:id="rId1"/>
  <headerFooter alignWithMargins="0"/>
  <rowBreaks count="1" manualBreakCount="1">
    <brk id="46" max="3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:IU154"/>
  <sheetViews>
    <sheetView view="pageBreakPreview" topLeftCell="A142" zoomScaleNormal="80" workbookViewId="0">
      <selection activeCell="M11" sqref="M11"/>
    </sheetView>
  </sheetViews>
  <sheetFormatPr defaultRowHeight="12.75"/>
  <cols>
    <col min="1" max="1" width="69.85546875" style="101" customWidth="1"/>
    <col min="2" max="2" width="23.5703125" style="102" customWidth="1"/>
    <col min="3" max="3" width="10.28515625" style="103" customWidth="1"/>
    <col min="4" max="4" width="16.7109375" style="103" customWidth="1"/>
    <col min="5" max="5" width="18.5703125" style="103" customWidth="1"/>
    <col min="6" max="6" width="17.140625" style="104" customWidth="1"/>
    <col min="7" max="7" width="0.140625" style="103" hidden="1" customWidth="1"/>
    <col min="8" max="8" width="18.140625" style="103" hidden="1" customWidth="1"/>
    <col min="9" max="16384" width="9.140625" style="103"/>
  </cols>
  <sheetData>
    <row r="1" spans="1:255" ht="16.5">
      <c r="A1" s="257"/>
      <c r="B1" s="231"/>
      <c r="C1" s="458" t="s">
        <v>708</v>
      </c>
      <c r="D1" s="458"/>
      <c r="E1" s="458"/>
      <c r="F1" s="459"/>
      <c r="G1" s="239"/>
      <c r="H1" s="235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</row>
    <row r="2" spans="1:255" ht="16.5">
      <c r="A2" s="258"/>
      <c r="B2" s="244"/>
      <c r="C2" s="459" t="s">
        <v>709</v>
      </c>
      <c r="D2" s="459"/>
      <c r="E2" s="458"/>
      <c r="F2" s="459"/>
      <c r="G2" s="240"/>
      <c r="H2" s="238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</row>
    <row r="3" spans="1:255" ht="16.5">
      <c r="A3" s="259"/>
      <c r="B3" s="244"/>
      <c r="C3" s="459" t="s">
        <v>710</v>
      </c>
      <c r="D3" s="459"/>
      <c r="E3" s="458"/>
      <c r="F3" s="459"/>
      <c r="G3" s="240"/>
      <c r="H3" s="238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</row>
    <row r="4" spans="1:255" ht="16.5">
      <c r="A4" s="257"/>
      <c r="B4" s="231"/>
      <c r="C4" s="459" t="s">
        <v>711</v>
      </c>
      <c r="D4" s="459"/>
      <c r="E4" s="458"/>
      <c r="F4" s="459"/>
      <c r="G4" s="244"/>
      <c r="H4" s="236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</row>
    <row r="5" spans="1:255" ht="16.5">
      <c r="A5" s="257"/>
      <c r="B5" s="231"/>
      <c r="C5" s="459" t="s">
        <v>712</v>
      </c>
      <c r="D5" s="459"/>
      <c r="E5" s="458"/>
      <c r="F5" s="459"/>
      <c r="G5" s="244"/>
      <c r="H5" s="236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</row>
    <row r="6" spans="1:255" ht="16.5">
      <c r="A6" s="257"/>
      <c r="B6" s="231"/>
      <c r="C6" s="459"/>
      <c r="D6" s="459"/>
      <c r="E6" s="458"/>
      <c r="F6" s="459"/>
      <c r="G6" s="244"/>
      <c r="H6" s="23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</row>
    <row r="7" spans="1:255" ht="16.5">
      <c r="A7" s="257"/>
      <c r="B7" s="231"/>
      <c r="C7" s="459"/>
      <c r="D7" s="459"/>
      <c r="E7" s="458"/>
      <c r="F7" s="459"/>
      <c r="G7" s="244"/>
      <c r="H7" s="236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</row>
    <row r="8" spans="1:255" ht="19.5">
      <c r="A8" s="471" t="s">
        <v>678</v>
      </c>
      <c r="B8" s="471"/>
      <c r="C8" s="471"/>
      <c r="D8" s="471"/>
      <c r="E8" s="471"/>
      <c r="F8" s="471"/>
      <c r="G8" s="471"/>
      <c r="H8" s="471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</row>
    <row r="9" spans="1:255" ht="16.5">
      <c r="A9" s="469" t="s">
        <v>683</v>
      </c>
      <c r="B9" s="469"/>
      <c r="C9" s="469"/>
      <c r="D9" s="469"/>
      <c r="E9" s="469"/>
      <c r="F9" s="469"/>
      <c r="G9" s="469"/>
      <c r="H9" s="46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</row>
    <row r="10" spans="1:255" ht="15.75" customHeight="1">
      <c r="A10" s="469" t="s">
        <v>448</v>
      </c>
      <c r="B10" s="469"/>
      <c r="C10" s="469"/>
      <c r="D10" s="469"/>
      <c r="E10" s="469"/>
      <c r="F10" s="469"/>
      <c r="G10" s="469"/>
      <c r="H10" s="469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</row>
    <row r="11" spans="1:255" ht="19.5" customHeight="1">
      <c r="A11" s="472" t="s">
        <v>684</v>
      </c>
      <c r="B11" s="472"/>
      <c r="C11" s="472"/>
      <c r="D11" s="472"/>
      <c r="E11" s="472"/>
      <c r="F11" s="472"/>
      <c r="G11" s="472"/>
      <c r="H11" s="472"/>
      <c r="I11" s="463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</row>
    <row r="12" spans="1:255" ht="16.5">
      <c r="A12" s="469" t="s">
        <v>696</v>
      </c>
      <c r="B12" s="469"/>
      <c r="C12" s="469"/>
      <c r="D12" s="469"/>
      <c r="E12" s="469"/>
      <c r="F12" s="469"/>
      <c r="G12" s="469"/>
      <c r="H12" s="91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</row>
    <row r="13" spans="1:255" ht="19.5" thickBot="1">
      <c r="A13" s="105"/>
      <c r="B13" s="106"/>
      <c r="C13" s="107"/>
      <c r="D13" s="107"/>
      <c r="E13" s="107"/>
      <c r="F13" s="6" t="s">
        <v>107</v>
      </c>
      <c r="G13" s="107"/>
      <c r="H13" s="87"/>
    </row>
    <row r="14" spans="1:255" ht="33.75" thickBot="1">
      <c r="A14" s="204" t="s">
        <v>109</v>
      </c>
      <c r="B14" s="205" t="s">
        <v>4</v>
      </c>
      <c r="C14" s="206" t="s">
        <v>5</v>
      </c>
      <c r="D14" s="266" t="s">
        <v>204</v>
      </c>
      <c r="E14" s="266" t="s">
        <v>689</v>
      </c>
      <c r="F14" s="267" t="s">
        <v>682</v>
      </c>
      <c r="G14" s="108"/>
      <c r="H14" s="108"/>
    </row>
    <row r="15" spans="1:255" ht="21" customHeight="1" thickBot="1">
      <c r="A15" s="207" t="s">
        <v>60</v>
      </c>
      <c r="B15" s="208"/>
      <c r="C15" s="209"/>
      <c r="D15" s="286">
        <f>D16+D20+D24+D30+D45+D54+D64+D68+D72+D76+D88+D103+D111+D115+D119+D123</f>
        <v>17432780</v>
      </c>
      <c r="E15" s="286">
        <f>E16+E20+E24+E30+E45+E54+E64+E68+E72+E76+E88+E103+E111+E115+E119+E123</f>
        <v>6691326.0999999996</v>
      </c>
      <c r="F15" s="210">
        <f>E15/D15*100</f>
        <v>38.383585979975656</v>
      </c>
      <c r="G15" s="93"/>
      <c r="H15" s="109"/>
    </row>
    <row r="16" spans="1:255" ht="50.25" customHeight="1">
      <c r="A16" s="290" t="s">
        <v>649</v>
      </c>
      <c r="B16" s="291" t="s">
        <v>278</v>
      </c>
      <c r="C16" s="291"/>
      <c r="D16" s="292">
        <f t="shared" ref="D16:E18" si="0">D17</f>
        <v>48300</v>
      </c>
      <c r="E16" s="292">
        <f t="shared" si="0"/>
        <v>0</v>
      </c>
      <c r="F16" s="293">
        <f>E16/D16*100</f>
        <v>0</v>
      </c>
      <c r="G16" s="110"/>
      <c r="H16" s="109"/>
    </row>
    <row r="17" spans="1:11" ht="18.75" customHeight="1" thickBot="1">
      <c r="A17" s="128" t="s">
        <v>281</v>
      </c>
      <c r="B17" s="143" t="s">
        <v>279</v>
      </c>
      <c r="C17" s="143"/>
      <c r="D17" s="144">
        <f t="shared" si="0"/>
        <v>48300</v>
      </c>
      <c r="E17" s="144">
        <f t="shared" si="0"/>
        <v>0</v>
      </c>
      <c r="F17" s="157">
        <f t="shared" ref="F17:F80" si="1">E17/D17*100</f>
        <v>0</v>
      </c>
      <c r="G17" s="110"/>
      <c r="H17" s="109"/>
    </row>
    <row r="18" spans="1:11" ht="17.25" customHeight="1" thickBot="1">
      <c r="A18" s="159" t="s">
        <v>45</v>
      </c>
      <c r="B18" s="143" t="s">
        <v>280</v>
      </c>
      <c r="C18" s="143"/>
      <c r="D18" s="144">
        <f t="shared" si="0"/>
        <v>48300</v>
      </c>
      <c r="E18" s="144">
        <f t="shared" si="0"/>
        <v>0</v>
      </c>
      <c r="F18" s="157">
        <f t="shared" si="1"/>
        <v>0</v>
      </c>
      <c r="G18" s="110"/>
      <c r="H18" s="109"/>
      <c r="K18" s="224"/>
    </row>
    <row r="19" spans="1:11" ht="36.200000000000003" customHeight="1">
      <c r="A19" s="165" t="s">
        <v>24</v>
      </c>
      <c r="B19" s="143" t="s">
        <v>280</v>
      </c>
      <c r="C19" s="143" t="s">
        <v>25</v>
      </c>
      <c r="D19" s="144">
        <f>Вед.2018!G109</f>
        <v>48300</v>
      </c>
      <c r="E19" s="144">
        <v>0</v>
      </c>
      <c r="F19" s="157">
        <f t="shared" si="1"/>
        <v>0</v>
      </c>
      <c r="G19" s="110"/>
      <c r="H19" s="109"/>
    </row>
    <row r="20" spans="1:11" ht="50.25" customHeight="1">
      <c r="A20" s="156" t="s">
        <v>650</v>
      </c>
      <c r="B20" s="139" t="s">
        <v>274</v>
      </c>
      <c r="C20" s="139"/>
      <c r="D20" s="140">
        <f t="shared" ref="D20:E22" si="2">D21</f>
        <v>131000</v>
      </c>
      <c r="E20" s="140">
        <f t="shared" si="2"/>
        <v>46748</v>
      </c>
      <c r="F20" s="157">
        <f t="shared" si="1"/>
        <v>35.685496183206105</v>
      </c>
      <c r="G20" s="111"/>
      <c r="H20" s="109"/>
    </row>
    <row r="21" spans="1:11" ht="37.35" customHeight="1">
      <c r="A21" s="128" t="s">
        <v>277</v>
      </c>
      <c r="B21" s="143" t="s">
        <v>275</v>
      </c>
      <c r="C21" s="143"/>
      <c r="D21" s="144">
        <f t="shared" si="2"/>
        <v>131000</v>
      </c>
      <c r="E21" s="144">
        <f t="shared" si="2"/>
        <v>46748</v>
      </c>
      <c r="F21" s="157">
        <f t="shared" si="1"/>
        <v>35.685496183206105</v>
      </c>
      <c r="G21" s="111"/>
      <c r="H21" s="109"/>
    </row>
    <row r="22" spans="1:11" ht="37.35" customHeight="1">
      <c r="A22" s="164" t="s">
        <v>449</v>
      </c>
      <c r="B22" s="143" t="s">
        <v>276</v>
      </c>
      <c r="C22" s="143"/>
      <c r="D22" s="144">
        <f t="shared" si="2"/>
        <v>131000</v>
      </c>
      <c r="E22" s="144">
        <f t="shared" si="2"/>
        <v>46748</v>
      </c>
      <c r="F22" s="157">
        <f t="shared" si="1"/>
        <v>35.685496183206105</v>
      </c>
      <c r="G22" s="111"/>
      <c r="H22" s="109"/>
    </row>
    <row r="23" spans="1:11" ht="37.35" customHeight="1">
      <c r="A23" s="165" t="s">
        <v>24</v>
      </c>
      <c r="B23" s="143" t="s">
        <v>276</v>
      </c>
      <c r="C23" s="143" t="s">
        <v>25</v>
      </c>
      <c r="D23" s="144">
        <f>Вед.2018!G82</f>
        <v>131000</v>
      </c>
      <c r="E23" s="144">
        <v>46748</v>
      </c>
      <c r="F23" s="157">
        <f t="shared" si="1"/>
        <v>35.685496183206105</v>
      </c>
      <c r="G23" s="111"/>
      <c r="H23" s="109"/>
    </row>
    <row r="24" spans="1:11" ht="48.75" customHeight="1">
      <c r="A24" s="225" t="s">
        <v>606</v>
      </c>
      <c r="B24" s="139" t="s">
        <v>301</v>
      </c>
      <c r="C24" s="139"/>
      <c r="D24" s="140">
        <f>D25</f>
        <v>54500</v>
      </c>
      <c r="E24" s="140">
        <f>E25</f>
        <v>0</v>
      </c>
      <c r="F24" s="157">
        <f t="shared" si="1"/>
        <v>0</v>
      </c>
      <c r="G24" s="111"/>
      <c r="H24" s="109"/>
    </row>
    <row r="25" spans="1:11" ht="18.75" customHeight="1">
      <c r="A25" s="216" t="s">
        <v>519</v>
      </c>
      <c r="B25" s="143" t="s">
        <v>298</v>
      </c>
      <c r="C25" s="143"/>
      <c r="D25" s="144">
        <f>D26+D28</f>
        <v>54500</v>
      </c>
      <c r="E25" s="144">
        <f>E26+E28</f>
        <v>0</v>
      </c>
      <c r="F25" s="157">
        <f t="shared" si="1"/>
        <v>0</v>
      </c>
      <c r="G25" s="111"/>
      <c r="H25" s="109"/>
    </row>
    <row r="26" spans="1:11" ht="21" customHeight="1">
      <c r="A26" s="216" t="s">
        <v>520</v>
      </c>
      <c r="B26" s="143" t="s">
        <v>642</v>
      </c>
      <c r="C26" s="143"/>
      <c r="D26" s="144">
        <f>D27</f>
        <v>14500</v>
      </c>
      <c r="E26" s="144">
        <f>E27</f>
        <v>0</v>
      </c>
      <c r="F26" s="157">
        <f t="shared" si="1"/>
        <v>0</v>
      </c>
      <c r="G26" s="111"/>
      <c r="H26" s="109"/>
    </row>
    <row r="27" spans="1:11" ht="33.75" customHeight="1">
      <c r="A27" s="158" t="s">
        <v>24</v>
      </c>
      <c r="B27" s="143" t="s">
        <v>642</v>
      </c>
      <c r="C27" s="143" t="s">
        <v>25</v>
      </c>
      <c r="D27" s="144">
        <f>Вед.2018!G59</f>
        <v>14500</v>
      </c>
      <c r="E27" s="144">
        <v>0</v>
      </c>
      <c r="F27" s="157">
        <f t="shared" si="1"/>
        <v>0</v>
      </c>
      <c r="G27" s="111"/>
      <c r="H27" s="109"/>
    </row>
    <row r="28" spans="1:11" ht="18.75" customHeight="1">
      <c r="A28" s="165" t="s">
        <v>45</v>
      </c>
      <c r="B28" s="143" t="s">
        <v>621</v>
      </c>
      <c r="C28" s="143"/>
      <c r="D28" s="144">
        <f>D29</f>
        <v>40000</v>
      </c>
      <c r="E28" s="144">
        <f>E29</f>
        <v>0</v>
      </c>
      <c r="F28" s="157">
        <f t="shared" si="1"/>
        <v>0</v>
      </c>
      <c r="G28" s="111"/>
      <c r="H28" s="109"/>
    </row>
    <row r="29" spans="1:11" ht="33.75" customHeight="1">
      <c r="A29" s="165" t="s">
        <v>24</v>
      </c>
      <c r="B29" s="143" t="s">
        <v>621</v>
      </c>
      <c r="C29" s="143" t="s">
        <v>25</v>
      </c>
      <c r="D29" s="144">
        <f>Вед.2018!G113</f>
        <v>40000</v>
      </c>
      <c r="E29" s="144">
        <v>0</v>
      </c>
      <c r="F29" s="157">
        <f t="shared" si="1"/>
        <v>0</v>
      </c>
      <c r="G29" s="111"/>
      <c r="H29" s="111"/>
    </row>
    <row r="30" spans="1:11" ht="51" customHeight="1">
      <c r="A30" s="156" t="s">
        <v>609</v>
      </c>
      <c r="B30" s="137" t="s">
        <v>455</v>
      </c>
      <c r="C30" s="137"/>
      <c r="D30" s="152">
        <f>D31+D36+D39</f>
        <v>3088161</v>
      </c>
      <c r="E30" s="152">
        <f>E31+E36+E39</f>
        <v>1092829.97</v>
      </c>
      <c r="F30" s="157">
        <f t="shared" si="1"/>
        <v>35.387726546640543</v>
      </c>
      <c r="G30" s="111"/>
      <c r="H30" s="109"/>
    </row>
    <row r="31" spans="1:11" ht="18.75" customHeight="1">
      <c r="A31" s="128" t="s">
        <v>321</v>
      </c>
      <c r="B31" s="146" t="s">
        <v>311</v>
      </c>
      <c r="C31" s="146"/>
      <c r="D31" s="153">
        <f>D32</f>
        <v>2977761</v>
      </c>
      <c r="E31" s="153">
        <f>E32</f>
        <v>1016753.57</v>
      </c>
      <c r="F31" s="157">
        <f t="shared" si="1"/>
        <v>34.144901823887139</v>
      </c>
      <c r="G31" s="111"/>
      <c r="H31" s="109"/>
    </row>
    <row r="32" spans="1:11" ht="17.25" customHeight="1">
      <c r="A32" s="164" t="s">
        <v>70</v>
      </c>
      <c r="B32" s="146" t="s">
        <v>632</v>
      </c>
      <c r="C32" s="146"/>
      <c r="D32" s="153">
        <f>D33+D34+D35</f>
        <v>2977761</v>
      </c>
      <c r="E32" s="153">
        <f>E33+E34+E35</f>
        <v>1016753.57</v>
      </c>
      <c r="F32" s="157">
        <f t="shared" si="1"/>
        <v>34.144901823887139</v>
      </c>
      <c r="G32" s="111"/>
      <c r="H32" s="109"/>
    </row>
    <row r="33" spans="1:8" ht="16.5" customHeight="1">
      <c r="A33" s="165" t="s">
        <v>71</v>
      </c>
      <c r="B33" s="146" t="s">
        <v>632</v>
      </c>
      <c r="C33" s="146" t="s">
        <v>72</v>
      </c>
      <c r="D33" s="153">
        <f>Вед.2018!G194</f>
        <v>1484581</v>
      </c>
      <c r="E33" s="153">
        <v>464127.85</v>
      </c>
      <c r="F33" s="157">
        <f t="shared" si="1"/>
        <v>31.263221744047648</v>
      </c>
      <c r="G33" s="111"/>
      <c r="H33" s="109"/>
    </row>
    <row r="34" spans="1:8" ht="37.5" customHeight="1">
      <c r="A34" s="165" t="s">
        <v>24</v>
      </c>
      <c r="B34" s="146" t="s">
        <v>632</v>
      </c>
      <c r="C34" s="146" t="s">
        <v>25</v>
      </c>
      <c r="D34" s="153">
        <f>Вед.2018!G195</f>
        <v>1227836</v>
      </c>
      <c r="E34" s="153">
        <v>457196.77</v>
      </c>
      <c r="F34" s="157">
        <f t="shared" si="1"/>
        <v>37.235980212341062</v>
      </c>
      <c r="G34" s="111"/>
      <c r="H34" s="109"/>
    </row>
    <row r="35" spans="1:8" ht="24.75" customHeight="1">
      <c r="A35" s="165" t="s">
        <v>26</v>
      </c>
      <c r="B35" s="146" t="s">
        <v>632</v>
      </c>
      <c r="C35" s="146" t="s">
        <v>27</v>
      </c>
      <c r="D35" s="153">
        <f>Вед.2018!G196</f>
        <v>265344</v>
      </c>
      <c r="E35" s="153">
        <v>95428.95</v>
      </c>
      <c r="F35" s="157">
        <f t="shared" si="1"/>
        <v>35.964238874819102</v>
      </c>
      <c r="G35" s="111"/>
      <c r="H35" s="109"/>
    </row>
    <row r="36" spans="1:8" ht="32.25" customHeight="1">
      <c r="A36" s="161" t="s">
        <v>322</v>
      </c>
      <c r="B36" s="146" t="s">
        <v>633</v>
      </c>
      <c r="C36" s="146"/>
      <c r="D36" s="153">
        <f>D37</f>
        <v>110400</v>
      </c>
      <c r="E36" s="153">
        <f>E37</f>
        <v>76076.399999999994</v>
      </c>
      <c r="F36" s="157">
        <f t="shared" si="1"/>
        <v>68.90978260869565</v>
      </c>
      <c r="G36" s="111"/>
      <c r="H36" s="109"/>
    </row>
    <row r="37" spans="1:8" ht="19.5" customHeight="1">
      <c r="A37" s="161" t="s">
        <v>87</v>
      </c>
      <c r="B37" s="146" t="s">
        <v>634</v>
      </c>
      <c r="C37" s="146"/>
      <c r="D37" s="153">
        <f>D38</f>
        <v>110400</v>
      </c>
      <c r="E37" s="153">
        <f>E38</f>
        <v>76076.399999999994</v>
      </c>
      <c r="F37" s="157">
        <f t="shared" si="1"/>
        <v>68.90978260869565</v>
      </c>
      <c r="G37" s="111"/>
      <c r="H37" s="109"/>
    </row>
    <row r="38" spans="1:8" ht="36.75" customHeight="1">
      <c r="A38" s="165" t="s">
        <v>24</v>
      </c>
      <c r="B38" s="146" t="s">
        <v>634</v>
      </c>
      <c r="C38" s="146" t="s">
        <v>25</v>
      </c>
      <c r="D38" s="153">
        <f>Вед.2018!G199</f>
        <v>110400</v>
      </c>
      <c r="E38" s="153">
        <f>Вед.2018!H197</f>
        <v>76076.399999999994</v>
      </c>
      <c r="F38" s="157">
        <f t="shared" si="1"/>
        <v>68.90978260869565</v>
      </c>
      <c r="G38" s="111"/>
      <c r="H38" s="109"/>
    </row>
    <row r="39" spans="1:8" ht="19.5" customHeight="1">
      <c r="A39" s="161" t="s">
        <v>323</v>
      </c>
      <c r="B39" s="146" t="s">
        <v>635</v>
      </c>
      <c r="C39" s="146"/>
      <c r="D39" s="153">
        <f>D40+D42</f>
        <v>0</v>
      </c>
      <c r="E39" s="153">
        <f>E40+E42</f>
        <v>0</v>
      </c>
      <c r="F39" s="157">
        <v>0</v>
      </c>
      <c r="G39" s="111"/>
      <c r="H39" s="109"/>
    </row>
    <row r="40" spans="1:8" ht="19.5" customHeight="1">
      <c r="A40" s="172" t="s">
        <v>86</v>
      </c>
      <c r="B40" s="146" t="s">
        <v>637</v>
      </c>
      <c r="C40" s="146"/>
      <c r="D40" s="153">
        <f>D41</f>
        <v>0</v>
      </c>
      <c r="E40" s="153">
        <f>E41</f>
        <v>0</v>
      </c>
      <c r="F40" s="157">
        <v>0</v>
      </c>
      <c r="G40" s="111"/>
      <c r="H40" s="109"/>
    </row>
    <row r="41" spans="1:8" ht="19.5" customHeight="1">
      <c r="A41" s="169" t="s">
        <v>54</v>
      </c>
      <c r="B41" s="146" t="s">
        <v>637</v>
      </c>
      <c r="C41" s="146" t="s">
        <v>55</v>
      </c>
      <c r="D41" s="153">
        <v>0</v>
      </c>
      <c r="E41" s="153">
        <v>0</v>
      </c>
      <c r="F41" s="157">
        <v>0</v>
      </c>
      <c r="G41" s="111"/>
      <c r="H41" s="109"/>
    </row>
    <row r="42" spans="1:8" ht="32.25" customHeight="1">
      <c r="A42" s="170" t="s">
        <v>602</v>
      </c>
      <c r="B42" s="146" t="s">
        <v>636</v>
      </c>
      <c r="C42" s="146"/>
      <c r="D42" s="153">
        <f>D43+D44</f>
        <v>0</v>
      </c>
      <c r="E42" s="153">
        <f>E43+E44</f>
        <v>0</v>
      </c>
      <c r="F42" s="157">
        <v>0</v>
      </c>
      <c r="G42" s="111"/>
      <c r="H42" s="109"/>
    </row>
    <row r="43" spans="1:8" ht="33" customHeight="1">
      <c r="A43" s="165" t="s">
        <v>24</v>
      </c>
      <c r="B43" s="146" t="s">
        <v>636</v>
      </c>
      <c r="C43" s="146" t="s">
        <v>25</v>
      </c>
      <c r="D43" s="153">
        <v>0</v>
      </c>
      <c r="E43" s="153">
        <v>0</v>
      </c>
      <c r="F43" s="157">
        <v>0</v>
      </c>
      <c r="G43" s="111"/>
      <c r="H43" s="109"/>
    </row>
    <row r="44" spans="1:8" ht="19.5" customHeight="1">
      <c r="A44" s="165" t="s">
        <v>54</v>
      </c>
      <c r="B44" s="146" t="s">
        <v>636</v>
      </c>
      <c r="C44" s="146" t="s">
        <v>585</v>
      </c>
      <c r="D44" s="153">
        <v>0</v>
      </c>
      <c r="E44" s="153">
        <v>0</v>
      </c>
      <c r="F44" s="157">
        <v>0</v>
      </c>
      <c r="G44" s="111"/>
      <c r="H44" s="109"/>
    </row>
    <row r="45" spans="1:8" ht="49.5" customHeight="1">
      <c r="A45" s="167" t="s">
        <v>608</v>
      </c>
      <c r="B45" s="139" t="s">
        <v>317</v>
      </c>
      <c r="C45" s="139"/>
      <c r="D45" s="140">
        <f>D46+D49+D52</f>
        <v>160843</v>
      </c>
      <c r="E45" s="140">
        <f>E46+E49+E52</f>
        <v>0</v>
      </c>
      <c r="F45" s="157">
        <f t="shared" si="1"/>
        <v>0</v>
      </c>
      <c r="G45" s="111"/>
      <c r="H45" s="109"/>
    </row>
    <row r="46" spans="1:8" ht="19.5" customHeight="1">
      <c r="A46" s="213" t="s">
        <v>458</v>
      </c>
      <c r="B46" s="141" t="s">
        <v>456</v>
      </c>
      <c r="C46" s="214"/>
      <c r="D46" s="144">
        <f>D47</f>
        <v>67800</v>
      </c>
      <c r="E46" s="144">
        <f>E47</f>
        <v>0</v>
      </c>
      <c r="F46" s="157">
        <f t="shared" si="1"/>
        <v>0</v>
      </c>
      <c r="G46" s="111"/>
      <c r="H46" s="109"/>
    </row>
    <row r="47" spans="1:8" ht="19.5" customHeight="1">
      <c r="A47" s="213" t="s">
        <v>450</v>
      </c>
      <c r="B47" s="141" t="s">
        <v>623</v>
      </c>
      <c r="C47" s="214"/>
      <c r="D47" s="144">
        <f>D48</f>
        <v>67800</v>
      </c>
      <c r="E47" s="144">
        <f>E48</f>
        <v>0</v>
      </c>
      <c r="F47" s="157">
        <f t="shared" si="1"/>
        <v>0</v>
      </c>
      <c r="G47" s="111"/>
      <c r="H47" s="109"/>
    </row>
    <row r="48" spans="1:8" ht="19.5" customHeight="1">
      <c r="A48" s="215" t="s">
        <v>451</v>
      </c>
      <c r="B48" s="141" t="s">
        <v>623</v>
      </c>
      <c r="C48" s="214" t="s">
        <v>452</v>
      </c>
      <c r="D48" s="144">
        <f>Вед.2018!G128</f>
        <v>67800</v>
      </c>
      <c r="E48" s="144">
        <f>Вед.2018!H126</f>
        <v>0</v>
      </c>
      <c r="F48" s="157">
        <f t="shared" si="1"/>
        <v>0</v>
      </c>
      <c r="G48" s="111"/>
      <c r="H48" s="109"/>
    </row>
    <row r="49" spans="1:8" ht="19.5" customHeight="1">
      <c r="A49" s="133" t="s">
        <v>293</v>
      </c>
      <c r="B49" s="143" t="s">
        <v>605</v>
      </c>
      <c r="C49" s="143"/>
      <c r="D49" s="144">
        <f>D50</f>
        <v>93043</v>
      </c>
      <c r="E49" s="144">
        <f>E50</f>
        <v>0</v>
      </c>
      <c r="F49" s="157">
        <f t="shared" si="1"/>
        <v>0</v>
      </c>
      <c r="G49" s="111"/>
      <c r="H49" s="109"/>
    </row>
    <row r="50" spans="1:8" ht="19.5" customHeight="1">
      <c r="A50" s="133" t="s">
        <v>294</v>
      </c>
      <c r="B50" s="141" t="s">
        <v>619</v>
      </c>
      <c r="C50" s="141"/>
      <c r="D50" s="144">
        <f>D51</f>
        <v>93043</v>
      </c>
      <c r="E50" s="144">
        <f>E51</f>
        <v>0</v>
      </c>
      <c r="F50" s="157">
        <f t="shared" si="1"/>
        <v>0</v>
      </c>
      <c r="G50" s="111"/>
      <c r="H50" s="109"/>
    </row>
    <row r="51" spans="1:8" ht="19.5" customHeight="1">
      <c r="A51" s="169" t="s">
        <v>54</v>
      </c>
      <c r="B51" s="141" t="s">
        <v>619</v>
      </c>
      <c r="C51" s="142" t="s">
        <v>55</v>
      </c>
      <c r="D51" s="144">
        <f>Вед.2018!G104</f>
        <v>93043</v>
      </c>
      <c r="E51" s="144">
        <f>Вед.2018!H98</f>
        <v>0</v>
      </c>
      <c r="F51" s="157">
        <f t="shared" si="1"/>
        <v>0</v>
      </c>
      <c r="G51" s="111"/>
      <c r="H51" s="109"/>
    </row>
    <row r="52" spans="1:8" ht="19.5" customHeight="1">
      <c r="A52" s="169" t="s">
        <v>603</v>
      </c>
      <c r="B52" s="143" t="s">
        <v>643</v>
      </c>
      <c r="C52" s="142"/>
      <c r="D52" s="144">
        <f>D53</f>
        <v>0</v>
      </c>
      <c r="E52" s="144">
        <f>E53</f>
        <v>0</v>
      </c>
      <c r="F52" s="157">
        <v>0</v>
      </c>
      <c r="G52" s="111"/>
      <c r="H52" s="109"/>
    </row>
    <row r="53" spans="1:8" ht="19.5" customHeight="1">
      <c r="A53" s="169" t="s">
        <v>604</v>
      </c>
      <c r="B53" s="143" t="s">
        <v>644</v>
      </c>
      <c r="C53" s="142" t="s">
        <v>613</v>
      </c>
      <c r="D53" s="144">
        <v>0</v>
      </c>
      <c r="E53" s="144">
        <v>0</v>
      </c>
      <c r="F53" s="157">
        <v>0</v>
      </c>
      <c r="G53" s="111"/>
      <c r="H53" s="109"/>
    </row>
    <row r="54" spans="1:8" ht="50.25" customHeight="1">
      <c r="A54" s="156" t="s">
        <v>647</v>
      </c>
      <c r="B54" s="139" t="s">
        <v>286</v>
      </c>
      <c r="C54" s="139"/>
      <c r="D54" s="140">
        <f>D55+D61</f>
        <v>38500</v>
      </c>
      <c r="E54" s="140">
        <f>E55+E61</f>
        <v>6000</v>
      </c>
      <c r="F54" s="157">
        <f t="shared" si="1"/>
        <v>15.584415584415584</v>
      </c>
      <c r="G54" s="111"/>
      <c r="H54" s="109"/>
    </row>
    <row r="55" spans="1:8" ht="19.5" customHeight="1">
      <c r="A55" s="128" t="s">
        <v>272</v>
      </c>
      <c r="B55" s="143" t="s">
        <v>580</v>
      </c>
      <c r="C55" s="143"/>
      <c r="D55" s="144">
        <f>D56+D59</f>
        <v>29000</v>
      </c>
      <c r="E55" s="144">
        <f>E56+E59</f>
        <v>6000</v>
      </c>
      <c r="F55" s="157">
        <f t="shared" si="1"/>
        <v>20.689655172413794</v>
      </c>
      <c r="G55" s="111"/>
      <c r="H55" s="109"/>
    </row>
    <row r="56" spans="1:8" ht="35.25" customHeight="1">
      <c r="A56" s="163" t="s">
        <v>36</v>
      </c>
      <c r="B56" s="143" t="s">
        <v>616</v>
      </c>
      <c r="C56" s="143"/>
      <c r="D56" s="144">
        <f>D58+D57</f>
        <v>9000</v>
      </c>
      <c r="E56" s="144">
        <f>E58+E57</f>
        <v>6000</v>
      </c>
      <c r="F56" s="157">
        <f t="shared" si="1"/>
        <v>66.666666666666657</v>
      </c>
      <c r="G56" s="111"/>
      <c r="H56" s="109"/>
    </row>
    <row r="57" spans="1:8" ht="19.5" customHeight="1">
      <c r="A57" s="164" t="s">
        <v>14</v>
      </c>
      <c r="B57" s="143" t="s">
        <v>616</v>
      </c>
      <c r="C57" s="143" t="s">
        <v>15</v>
      </c>
      <c r="D57" s="144">
        <v>6000</v>
      </c>
      <c r="E57" s="144">
        <v>6000</v>
      </c>
      <c r="F57" s="157">
        <f t="shared" si="1"/>
        <v>100</v>
      </c>
      <c r="G57" s="111"/>
      <c r="H57" s="109"/>
    </row>
    <row r="58" spans="1:8" ht="36" customHeight="1">
      <c r="A58" s="158" t="s">
        <v>24</v>
      </c>
      <c r="B58" s="143" t="s">
        <v>616</v>
      </c>
      <c r="C58" s="143" t="s">
        <v>25</v>
      </c>
      <c r="D58" s="144">
        <v>3000</v>
      </c>
      <c r="E58" s="144">
        <f>Вед.2018!H75</f>
        <v>0</v>
      </c>
      <c r="F58" s="157">
        <f t="shared" si="1"/>
        <v>0</v>
      </c>
      <c r="G58" s="111"/>
      <c r="H58" s="109"/>
    </row>
    <row r="59" spans="1:8" ht="33.75" customHeight="1">
      <c r="A59" s="158" t="s">
        <v>601</v>
      </c>
      <c r="B59" s="143" t="s">
        <v>645</v>
      </c>
      <c r="C59" s="143"/>
      <c r="D59" s="144">
        <f>D60</f>
        <v>20000</v>
      </c>
      <c r="E59" s="144">
        <f>E60</f>
        <v>0</v>
      </c>
      <c r="F59" s="157">
        <f t="shared" si="1"/>
        <v>0</v>
      </c>
      <c r="G59" s="111"/>
      <c r="H59" s="109"/>
    </row>
    <row r="60" spans="1:8" ht="33.75" customHeight="1">
      <c r="A60" s="170" t="s">
        <v>24</v>
      </c>
      <c r="B60" s="143" t="s">
        <v>645</v>
      </c>
      <c r="C60" s="143" t="s">
        <v>25</v>
      </c>
      <c r="D60" s="144">
        <f>Вед.2018!G123</f>
        <v>20000</v>
      </c>
      <c r="E60" s="144">
        <f>Вед.2018!H121</f>
        <v>0</v>
      </c>
      <c r="F60" s="157">
        <f t="shared" si="1"/>
        <v>0</v>
      </c>
      <c r="G60" s="111"/>
      <c r="H60" s="109"/>
    </row>
    <row r="61" spans="1:8" ht="19.5" customHeight="1">
      <c r="A61" s="131" t="s">
        <v>320</v>
      </c>
      <c r="B61" s="146" t="s">
        <v>630</v>
      </c>
      <c r="C61" s="146"/>
      <c r="D61" s="153">
        <f>D62</f>
        <v>9500</v>
      </c>
      <c r="E61" s="153">
        <f>E62</f>
        <v>0</v>
      </c>
      <c r="F61" s="157">
        <f t="shared" si="1"/>
        <v>0</v>
      </c>
      <c r="G61" s="111"/>
      <c r="H61" s="109"/>
    </row>
    <row r="62" spans="1:8" ht="37.5" customHeight="1">
      <c r="A62" s="171" t="s">
        <v>85</v>
      </c>
      <c r="B62" s="143" t="s">
        <v>646</v>
      </c>
      <c r="C62" s="146"/>
      <c r="D62" s="153">
        <f>D63</f>
        <v>9500</v>
      </c>
      <c r="E62" s="153">
        <f>E63</f>
        <v>0</v>
      </c>
      <c r="F62" s="157">
        <f t="shared" si="1"/>
        <v>0</v>
      </c>
      <c r="G62" s="111"/>
      <c r="H62" s="109"/>
    </row>
    <row r="63" spans="1:8" ht="33" customHeight="1">
      <c r="A63" s="170" t="s">
        <v>24</v>
      </c>
      <c r="B63" s="143" t="s">
        <v>646</v>
      </c>
      <c r="C63" s="146" t="s">
        <v>25</v>
      </c>
      <c r="D63" s="153">
        <f>Вед.2018!G190</f>
        <v>9500</v>
      </c>
      <c r="E63" s="153">
        <v>0</v>
      </c>
      <c r="F63" s="157">
        <f t="shared" si="1"/>
        <v>0</v>
      </c>
      <c r="G63" s="111"/>
      <c r="H63" s="109"/>
    </row>
    <row r="64" spans="1:8" ht="52.5" customHeight="1">
      <c r="A64" s="294" t="s">
        <v>670</v>
      </c>
      <c r="B64" s="139" t="s">
        <v>282</v>
      </c>
      <c r="C64" s="139"/>
      <c r="D64" s="140">
        <f t="shared" ref="D64:E66" si="3">D65</f>
        <v>543400</v>
      </c>
      <c r="E64" s="140">
        <f t="shared" si="3"/>
        <v>228456.07</v>
      </c>
      <c r="F64" s="157">
        <f t="shared" si="1"/>
        <v>42.041970923813032</v>
      </c>
      <c r="G64" s="111"/>
      <c r="H64" s="109"/>
    </row>
    <row r="65" spans="1:8" ht="48.75" customHeight="1">
      <c r="A65" s="129" t="s">
        <v>285</v>
      </c>
      <c r="B65" s="143" t="s">
        <v>283</v>
      </c>
      <c r="C65" s="143"/>
      <c r="D65" s="144">
        <f t="shared" si="3"/>
        <v>543400</v>
      </c>
      <c r="E65" s="144">
        <f t="shared" si="3"/>
        <v>228456.07</v>
      </c>
      <c r="F65" s="157">
        <f t="shared" si="1"/>
        <v>42.041970923813032</v>
      </c>
      <c r="G65" s="111"/>
      <c r="H65" s="109"/>
    </row>
    <row r="66" spans="1:8" ht="36.75" customHeight="1">
      <c r="A66" s="165" t="s">
        <v>47</v>
      </c>
      <c r="B66" s="143" t="s">
        <v>284</v>
      </c>
      <c r="C66" s="143"/>
      <c r="D66" s="144">
        <f t="shared" si="3"/>
        <v>543400</v>
      </c>
      <c r="E66" s="144">
        <f t="shared" si="3"/>
        <v>228456.07</v>
      </c>
      <c r="F66" s="157">
        <f t="shared" si="1"/>
        <v>42.041970923813032</v>
      </c>
      <c r="G66" s="111"/>
      <c r="H66" s="109"/>
    </row>
    <row r="67" spans="1:8" ht="33.75" customHeight="1">
      <c r="A67" s="165" t="s">
        <v>24</v>
      </c>
      <c r="B67" s="143" t="s">
        <v>284</v>
      </c>
      <c r="C67" s="143" t="s">
        <v>25</v>
      </c>
      <c r="D67" s="144">
        <f>Вед.2018!G86</f>
        <v>543400</v>
      </c>
      <c r="E67" s="144">
        <f>Вед.2018!H86</f>
        <v>228456.07</v>
      </c>
      <c r="F67" s="157">
        <f t="shared" si="1"/>
        <v>42.041970923813032</v>
      </c>
      <c r="G67" s="111"/>
      <c r="H67" s="109"/>
    </row>
    <row r="68" spans="1:8" ht="50.25" customHeight="1">
      <c r="A68" s="225" t="s">
        <v>651</v>
      </c>
      <c r="B68" s="139" t="s">
        <v>287</v>
      </c>
      <c r="C68" s="139"/>
      <c r="D68" s="140">
        <f>D70</f>
        <v>2000</v>
      </c>
      <c r="E68" s="140">
        <f>E70</f>
        <v>0</v>
      </c>
      <c r="F68" s="157">
        <f t="shared" si="1"/>
        <v>0</v>
      </c>
      <c r="G68" s="111"/>
      <c r="H68" s="109"/>
    </row>
    <row r="69" spans="1:8" ht="19.5" customHeight="1">
      <c r="A69" s="161" t="s">
        <v>273</v>
      </c>
      <c r="B69" s="143" t="s">
        <v>289</v>
      </c>
      <c r="C69" s="143"/>
      <c r="D69" s="144">
        <f>D70</f>
        <v>2000</v>
      </c>
      <c r="E69" s="144">
        <f>E70</f>
        <v>0</v>
      </c>
      <c r="F69" s="157">
        <f t="shared" si="1"/>
        <v>0</v>
      </c>
      <c r="G69" s="111"/>
      <c r="H69" s="109"/>
    </row>
    <row r="70" spans="1:8" ht="33.75" customHeight="1">
      <c r="A70" s="163" t="s">
        <v>36</v>
      </c>
      <c r="B70" s="146" t="s">
        <v>617</v>
      </c>
      <c r="C70" s="143"/>
      <c r="D70" s="144">
        <f>D71</f>
        <v>2000</v>
      </c>
      <c r="E70" s="144">
        <f>E71</f>
        <v>0</v>
      </c>
      <c r="F70" s="157">
        <f t="shared" si="1"/>
        <v>0</v>
      </c>
      <c r="G70" s="111"/>
      <c r="H70" s="109"/>
    </row>
    <row r="71" spans="1:8" ht="33.75" customHeight="1">
      <c r="A71" s="158" t="s">
        <v>24</v>
      </c>
      <c r="B71" s="146" t="s">
        <v>617</v>
      </c>
      <c r="C71" s="143" t="s">
        <v>25</v>
      </c>
      <c r="D71" s="144">
        <v>2000</v>
      </c>
      <c r="E71" s="144">
        <v>0</v>
      </c>
      <c r="F71" s="157">
        <f t="shared" si="1"/>
        <v>0</v>
      </c>
      <c r="G71" s="111"/>
      <c r="H71" s="109"/>
    </row>
    <row r="72" spans="1:8" s="114" customFormat="1" ht="53.25" customHeight="1">
      <c r="A72" s="225" t="s">
        <v>597</v>
      </c>
      <c r="B72" s="139" t="s">
        <v>300</v>
      </c>
      <c r="C72" s="139"/>
      <c r="D72" s="140">
        <f t="shared" ref="D72:E74" si="4">D73</f>
        <v>45000</v>
      </c>
      <c r="E72" s="140">
        <f t="shared" si="4"/>
        <v>0</v>
      </c>
      <c r="F72" s="157">
        <f t="shared" si="1"/>
        <v>0</v>
      </c>
      <c r="G72" s="112"/>
      <c r="H72" s="113"/>
    </row>
    <row r="73" spans="1:8" s="114" customFormat="1" ht="19.5" customHeight="1">
      <c r="A73" s="165" t="s">
        <v>598</v>
      </c>
      <c r="B73" s="143" t="s">
        <v>299</v>
      </c>
      <c r="C73" s="143"/>
      <c r="D73" s="144">
        <f t="shared" si="4"/>
        <v>45000</v>
      </c>
      <c r="E73" s="144">
        <f t="shared" si="4"/>
        <v>0</v>
      </c>
      <c r="F73" s="157">
        <f t="shared" si="1"/>
        <v>0</v>
      </c>
      <c r="G73" s="112"/>
      <c r="H73" s="113"/>
    </row>
    <row r="74" spans="1:8" s="114" customFormat="1" ht="32.25" customHeight="1">
      <c r="A74" s="165" t="s">
        <v>596</v>
      </c>
      <c r="B74" s="143" t="s">
        <v>648</v>
      </c>
      <c r="C74" s="143"/>
      <c r="D74" s="144">
        <f t="shared" si="4"/>
        <v>45000</v>
      </c>
      <c r="E74" s="144">
        <f t="shared" si="4"/>
        <v>0</v>
      </c>
      <c r="F74" s="157">
        <f t="shared" si="1"/>
        <v>0</v>
      </c>
      <c r="G74" s="112"/>
      <c r="H74" s="113"/>
    </row>
    <row r="75" spans="1:8" s="114" customFormat="1" ht="36.75" customHeight="1">
      <c r="A75" s="165" t="s">
        <v>594</v>
      </c>
      <c r="B75" s="143" t="s">
        <v>648</v>
      </c>
      <c r="C75" s="143" t="s">
        <v>25</v>
      </c>
      <c r="D75" s="144">
        <v>45000</v>
      </c>
      <c r="E75" s="144">
        <v>0</v>
      </c>
      <c r="F75" s="157">
        <f t="shared" si="1"/>
        <v>0</v>
      </c>
      <c r="G75" s="112"/>
      <c r="H75" s="113"/>
    </row>
    <row r="76" spans="1:8" s="114" customFormat="1" ht="52.5" customHeight="1">
      <c r="A76" s="156" t="s">
        <v>90</v>
      </c>
      <c r="B76" s="137" t="s">
        <v>307</v>
      </c>
      <c r="C76" s="136"/>
      <c r="D76" s="140">
        <f>D77+D84</f>
        <v>10907233</v>
      </c>
      <c r="E76" s="140">
        <f>E77+E84</f>
        <v>4890266.38</v>
      </c>
      <c r="F76" s="157">
        <f t="shared" si="1"/>
        <v>44.835077604008276</v>
      </c>
      <c r="G76" s="112"/>
      <c r="H76" s="113"/>
    </row>
    <row r="77" spans="1:8" s="114" customFormat="1" ht="20.25" customHeight="1">
      <c r="A77" s="171" t="s">
        <v>302</v>
      </c>
      <c r="B77" s="143" t="s">
        <v>303</v>
      </c>
      <c r="C77" s="134"/>
      <c r="D77" s="144">
        <f>D78+D82</f>
        <v>8564955</v>
      </c>
      <c r="E77" s="144">
        <f>E78+E82</f>
        <v>3933971.2399999998</v>
      </c>
      <c r="F77" s="157">
        <f t="shared" si="1"/>
        <v>45.931020536593593</v>
      </c>
      <c r="G77" s="112"/>
      <c r="H77" s="113"/>
    </row>
    <row r="78" spans="1:8" s="114" customFormat="1" ht="36.75" customHeight="1">
      <c r="A78" s="164" t="s">
        <v>70</v>
      </c>
      <c r="B78" s="143" t="s">
        <v>304</v>
      </c>
      <c r="C78" s="134"/>
      <c r="D78" s="144">
        <f>D79+D80+D81</f>
        <v>7636994</v>
      </c>
      <c r="E78" s="144">
        <f>E79+E80+E81</f>
        <v>3328588.61</v>
      </c>
      <c r="F78" s="157">
        <f t="shared" si="1"/>
        <v>43.585062525910061</v>
      </c>
      <c r="G78" s="112"/>
      <c r="H78" s="113"/>
    </row>
    <row r="79" spans="1:8" s="114" customFormat="1" ht="20.25" customHeight="1">
      <c r="A79" s="165" t="s">
        <v>71</v>
      </c>
      <c r="B79" s="143" t="s">
        <v>304</v>
      </c>
      <c r="C79" s="146" t="s">
        <v>72</v>
      </c>
      <c r="D79" s="144">
        <f>Вед.2018!G144</f>
        <v>5178070</v>
      </c>
      <c r="E79" s="144">
        <v>2192887.2799999998</v>
      </c>
      <c r="F79" s="157">
        <f t="shared" si="1"/>
        <v>42.349510145672028</v>
      </c>
      <c r="G79" s="112"/>
      <c r="H79" s="113"/>
    </row>
    <row r="80" spans="1:8" s="114" customFormat="1" ht="36.75" customHeight="1">
      <c r="A80" s="170" t="s">
        <v>24</v>
      </c>
      <c r="B80" s="143" t="s">
        <v>304</v>
      </c>
      <c r="C80" s="143" t="s">
        <v>25</v>
      </c>
      <c r="D80" s="144">
        <v>2201126</v>
      </c>
      <c r="E80" s="144">
        <v>1046906.8</v>
      </c>
      <c r="F80" s="157">
        <f t="shared" si="1"/>
        <v>47.56232946228431</v>
      </c>
      <c r="G80" s="112"/>
      <c r="H80" s="113"/>
    </row>
    <row r="81" spans="1:8" s="114" customFormat="1" ht="19.5" customHeight="1">
      <c r="A81" s="159" t="s">
        <v>26</v>
      </c>
      <c r="B81" s="143" t="s">
        <v>304</v>
      </c>
      <c r="C81" s="146" t="s">
        <v>27</v>
      </c>
      <c r="D81" s="153">
        <f>Вед.2018!G146</f>
        <v>257798</v>
      </c>
      <c r="E81" s="153">
        <v>88794.53</v>
      </c>
      <c r="F81" s="157">
        <f t="shared" ref="F81:F143" si="5">E81/D81*100</f>
        <v>34.443451849897983</v>
      </c>
      <c r="G81" s="112"/>
      <c r="H81" s="113"/>
    </row>
    <row r="82" spans="1:8" s="114" customFormat="1" ht="23.25" customHeight="1">
      <c r="A82" s="172" t="s">
        <v>305</v>
      </c>
      <c r="B82" s="143" t="s">
        <v>306</v>
      </c>
      <c r="C82" s="143"/>
      <c r="D82" s="153">
        <f>D83</f>
        <v>927961</v>
      </c>
      <c r="E82" s="153">
        <f>E83</f>
        <v>605382.63</v>
      </c>
      <c r="F82" s="157">
        <f t="shared" si="5"/>
        <v>65.237938878896855</v>
      </c>
      <c r="G82" s="112"/>
      <c r="H82" s="113"/>
    </row>
    <row r="83" spans="1:8" s="114" customFormat="1" ht="32.25" customHeight="1">
      <c r="A83" s="165" t="s">
        <v>24</v>
      </c>
      <c r="B83" s="143" t="s">
        <v>306</v>
      </c>
      <c r="C83" s="143" t="s">
        <v>25</v>
      </c>
      <c r="D83" s="153">
        <f>Вед.2018!G148</f>
        <v>927961</v>
      </c>
      <c r="E83" s="153">
        <v>605382.63</v>
      </c>
      <c r="F83" s="157">
        <f t="shared" si="5"/>
        <v>65.237938878896855</v>
      </c>
      <c r="G83" s="112"/>
      <c r="H83" s="113"/>
    </row>
    <row r="84" spans="1:8" s="114" customFormat="1" ht="19.5" customHeight="1">
      <c r="A84" s="279" t="s">
        <v>308</v>
      </c>
      <c r="B84" s="143" t="s">
        <v>309</v>
      </c>
      <c r="C84" s="143"/>
      <c r="D84" s="144">
        <f>D85</f>
        <v>2342278</v>
      </c>
      <c r="E84" s="144">
        <f>E85</f>
        <v>956295.1399999999</v>
      </c>
      <c r="F84" s="157">
        <f t="shared" si="5"/>
        <v>40.827567863421841</v>
      </c>
      <c r="G84" s="112"/>
      <c r="H84" s="113"/>
    </row>
    <row r="85" spans="1:8" s="114" customFormat="1" ht="36.75" customHeight="1">
      <c r="A85" s="164" t="s">
        <v>457</v>
      </c>
      <c r="B85" s="134" t="s">
        <v>310</v>
      </c>
      <c r="C85" s="146"/>
      <c r="D85" s="153">
        <f>D86+D87</f>
        <v>2342278</v>
      </c>
      <c r="E85" s="153">
        <f>E86+E87</f>
        <v>956295.1399999999</v>
      </c>
      <c r="F85" s="157">
        <f t="shared" si="5"/>
        <v>40.827567863421841</v>
      </c>
      <c r="G85" s="112"/>
      <c r="H85" s="113"/>
    </row>
    <row r="86" spans="1:8" s="114" customFormat="1" ht="32.25" customHeight="1">
      <c r="A86" s="164" t="s">
        <v>14</v>
      </c>
      <c r="B86" s="134" t="s">
        <v>310</v>
      </c>
      <c r="C86" s="146" t="s">
        <v>15</v>
      </c>
      <c r="D86" s="153">
        <f>Вед.2018!G153</f>
        <v>2095404</v>
      </c>
      <c r="E86" s="153">
        <v>873134.44</v>
      </c>
      <c r="F86" s="157">
        <f t="shared" si="5"/>
        <v>41.66902611620479</v>
      </c>
      <c r="G86" s="112"/>
      <c r="H86" s="113"/>
    </row>
    <row r="87" spans="1:8" s="114" customFormat="1" ht="36.75" customHeight="1">
      <c r="A87" s="165" t="s">
        <v>24</v>
      </c>
      <c r="B87" s="134" t="s">
        <v>310</v>
      </c>
      <c r="C87" s="146" t="s">
        <v>25</v>
      </c>
      <c r="D87" s="153">
        <f>Вед.2018!G154</f>
        <v>246874</v>
      </c>
      <c r="E87" s="153">
        <v>83160.7</v>
      </c>
      <c r="F87" s="157">
        <f t="shared" si="5"/>
        <v>33.68548328297026</v>
      </c>
      <c r="G87" s="112"/>
      <c r="H87" s="113"/>
    </row>
    <row r="88" spans="1:8" ht="53.25" customHeight="1">
      <c r="A88" s="155" t="s">
        <v>521</v>
      </c>
      <c r="B88" s="136" t="s">
        <v>291</v>
      </c>
      <c r="C88" s="137"/>
      <c r="D88" s="152">
        <f>D89+D98</f>
        <v>398142</v>
      </c>
      <c r="E88" s="152">
        <f>E89+E98</f>
        <v>187841.14</v>
      </c>
      <c r="F88" s="157">
        <f t="shared" si="5"/>
        <v>47.179433468461006</v>
      </c>
      <c r="G88" s="111"/>
      <c r="H88" s="109"/>
    </row>
    <row r="89" spans="1:8" ht="20.25" customHeight="1">
      <c r="A89" s="164" t="s">
        <v>315</v>
      </c>
      <c r="B89" s="134" t="s">
        <v>292</v>
      </c>
      <c r="C89" s="146"/>
      <c r="D89" s="153">
        <f>D90+D92+D94+D96</f>
        <v>246066</v>
      </c>
      <c r="E89" s="153">
        <f>E90+E92+E94+E96</f>
        <v>115500</v>
      </c>
      <c r="F89" s="157">
        <f t="shared" si="5"/>
        <v>46.938626222233061</v>
      </c>
      <c r="G89" s="111"/>
      <c r="H89" s="109"/>
    </row>
    <row r="90" spans="1:8" ht="31.5" customHeight="1">
      <c r="A90" s="170" t="s">
        <v>316</v>
      </c>
      <c r="B90" s="134" t="s">
        <v>627</v>
      </c>
      <c r="C90" s="146"/>
      <c r="D90" s="153">
        <f>+ D91</f>
        <v>60000</v>
      </c>
      <c r="E90" s="153">
        <f>+ E91</f>
        <v>41000</v>
      </c>
      <c r="F90" s="157">
        <f t="shared" si="5"/>
        <v>68.333333333333329</v>
      </c>
      <c r="G90" s="111"/>
      <c r="H90" s="109"/>
    </row>
    <row r="91" spans="1:8" ht="31.5" customHeight="1">
      <c r="A91" s="165" t="s">
        <v>595</v>
      </c>
      <c r="B91" s="134" t="s">
        <v>627</v>
      </c>
      <c r="C91" s="146" t="s">
        <v>593</v>
      </c>
      <c r="D91" s="153">
        <f>Вед.2018!G175</f>
        <v>60000</v>
      </c>
      <c r="E91" s="153">
        <v>41000</v>
      </c>
      <c r="F91" s="157">
        <f t="shared" si="5"/>
        <v>68.333333333333329</v>
      </c>
      <c r="G91" s="111"/>
      <c r="H91" s="109"/>
    </row>
    <row r="92" spans="1:8" ht="16.5" customHeight="1">
      <c r="A92" s="169" t="s">
        <v>80</v>
      </c>
      <c r="B92" s="134" t="s">
        <v>628</v>
      </c>
      <c r="C92" s="146"/>
      <c r="D92" s="153">
        <f>+D93</f>
        <v>100000</v>
      </c>
      <c r="E92" s="153">
        <f>+E93</f>
        <v>67200</v>
      </c>
      <c r="F92" s="157">
        <f t="shared" si="5"/>
        <v>67.2</v>
      </c>
      <c r="G92" s="111"/>
      <c r="H92" s="109"/>
    </row>
    <row r="93" spans="1:8" ht="31.5" customHeight="1">
      <c r="A93" s="165" t="s">
        <v>595</v>
      </c>
      <c r="B93" s="134" t="s">
        <v>628</v>
      </c>
      <c r="C93" s="146" t="s">
        <v>593</v>
      </c>
      <c r="D93" s="153">
        <f>Вед.2018!G177</f>
        <v>100000</v>
      </c>
      <c r="E93" s="153">
        <v>67200</v>
      </c>
      <c r="F93" s="157">
        <f t="shared" si="5"/>
        <v>67.2</v>
      </c>
      <c r="G93" s="111"/>
      <c r="H93" s="109"/>
    </row>
    <row r="94" spans="1:8" ht="31.5" customHeight="1">
      <c r="A94" s="170" t="s">
        <v>81</v>
      </c>
      <c r="B94" s="134" t="s">
        <v>629</v>
      </c>
      <c r="C94" s="154"/>
      <c r="D94" s="153">
        <f>+D95</f>
        <v>5000</v>
      </c>
      <c r="E94" s="153">
        <f>+E95</f>
        <v>400</v>
      </c>
      <c r="F94" s="157">
        <f t="shared" si="5"/>
        <v>8</v>
      </c>
      <c r="G94" s="111"/>
      <c r="H94" s="109"/>
    </row>
    <row r="95" spans="1:8" ht="31.5" customHeight="1">
      <c r="A95" s="165" t="s">
        <v>595</v>
      </c>
      <c r="B95" s="134" t="s">
        <v>629</v>
      </c>
      <c r="C95" s="146" t="s">
        <v>593</v>
      </c>
      <c r="D95" s="153">
        <f>Вед.2018!G179</f>
        <v>5000</v>
      </c>
      <c r="E95" s="153">
        <v>400</v>
      </c>
      <c r="F95" s="157">
        <f t="shared" si="5"/>
        <v>8</v>
      </c>
      <c r="G95" s="111"/>
      <c r="H95" s="109"/>
    </row>
    <row r="96" spans="1:8" ht="53.25" customHeight="1">
      <c r="A96" s="165" t="s">
        <v>661</v>
      </c>
      <c r="B96" s="134" t="s">
        <v>660</v>
      </c>
      <c r="C96" s="154"/>
      <c r="D96" s="153">
        <f>D97</f>
        <v>81066</v>
      </c>
      <c r="E96" s="153">
        <f>E97</f>
        <v>6900</v>
      </c>
      <c r="F96" s="157">
        <f t="shared" si="5"/>
        <v>8.5115831544667309</v>
      </c>
      <c r="G96" s="111"/>
      <c r="H96" s="109"/>
    </row>
    <row r="97" spans="1:8" ht="31.5" customHeight="1">
      <c r="A97" s="165" t="s">
        <v>594</v>
      </c>
      <c r="B97" s="134" t="s">
        <v>660</v>
      </c>
      <c r="C97" s="146" t="s">
        <v>593</v>
      </c>
      <c r="D97" s="153">
        <f>Вед.2018!G181</f>
        <v>81066</v>
      </c>
      <c r="E97" s="153">
        <v>6900</v>
      </c>
      <c r="F97" s="157">
        <f t="shared" si="5"/>
        <v>8.5115831544667309</v>
      </c>
      <c r="G97" s="111"/>
      <c r="H97" s="109"/>
    </row>
    <row r="98" spans="1:8" ht="33" customHeight="1">
      <c r="A98" s="135" t="s">
        <v>313</v>
      </c>
      <c r="B98" s="134" t="s">
        <v>566</v>
      </c>
      <c r="C98" s="146"/>
      <c r="D98" s="153">
        <f>D99+D101</f>
        <v>152076</v>
      </c>
      <c r="E98" s="153">
        <f>E99+E101</f>
        <v>72341.14</v>
      </c>
      <c r="F98" s="157">
        <f t="shared" si="5"/>
        <v>47.569070727793999</v>
      </c>
      <c r="G98" s="111"/>
      <c r="H98" s="109"/>
    </row>
    <row r="99" spans="1:8" ht="19.149999999999999" customHeight="1">
      <c r="A99" s="170" t="s">
        <v>314</v>
      </c>
      <c r="B99" s="134" t="s">
        <v>638</v>
      </c>
      <c r="C99" s="146"/>
      <c r="D99" s="153">
        <f>D100</f>
        <v>98376</v>
      </c>
      <c r="E99" s="153">
        <f>E100</f>
        <v>49188</v>
      </c>
      <c r="F99" s="157">
        <f t="shared" si="5"/>
        <v>50</v>
      </c>
      <c r="G99" s="111"/>
      <c r="H99" s="109"/>
    </row>
    <row r="100" spans="1:8" ht="17.45" customHeight="1">
      <c r="A100" s="165" t="s">
        <v>77</v>
      </c>
      <c r="B100" s="134" t="s">
        <v>638</v>
      </c>
      <c r="C100" s="146" t="s">
        <v>78</v>
      </c>
      <c r="D100" s="153">
        <v>98376</v>
      </c>
      <c r="E100" s="153">
        <f>Вед.2018!H164</f>
        <v>49188</v>
      </c>
      <c r="F100" s="157">
        <f t="shared" si="5"/>
        <v>50</v>
      </c>
      <c r="G100" s="111"/>
      <c r="H100" s="109"/>
    </row>
    <row r="101" spans="1:8" ht="49.15" customHeight="1">
      <c r="A101" s="135" t="s">
        <v>657</v>
      </c>
      <c r="B101" s="134" t="s">
        <v>639</v>
      </c>
      <c r="C101" s="146"/>
      <c r="D101" s="153">
        <f>D102</f>
        <v>53700</v>
      </c>
      <c r="E101" s="153">
        <f>E102</f>
        <v>23153.14</v>
      </c>
      <c r="F101" s="157">
        <f t="shared" si="5"/>
        <v>43.115716945996276</v>
      </c>
      <c r="G101" s="111"/>
      <c r="H101" s="109"/>
    </row>
    <row r="102" spans="1:8" ht="18.600000000000001" customHeight="1">
      <c r="A102" s="165" t="s">
        <v>77</v>
      </c>
      <c r="B102" s="134" t="s">
        <v>639</v>
      </c>
      <c r="C102" s="146" t="s">
        <v>78</v>
      </c>
      <c r="D102" s="153">
        <v>53700</v>
      </c>
      <c r="E102" s="153">
        <f>Вед.2018!H182</f>
        <v>23153.14</v>
      </c>
      <c r="F102" s="157">
        <f t="shared" si="5"/>
        <v>43.115716945996276</v>
      </c>
      <c r="G102" s="111"/>
      <c r="H102" s="109"/>
    </row>
    <row r="103" spans="1:8" ht="54" customHeight="1">
      <c r="A103" s="162" t="s">
        <v>57</v>
      </c>
      <c r="B103" s="139" t="s">
        <v>295</v>
      </c>
      <c r="C103" s="139"/>
      <c r="D103" s="140">
        <f>D104</f>
        <v>1428079</v>
      </c>
      <c r="E103" s="140">
        <f>E104</f>
        <v>222390.94</v>
      </c>
      <c r="F103" s="157">
        <f t="shared" si="5"/>
        <v>15.572733721313735</v>
      </c>
      <c r="G103" s="111"/>
      <c r="H103" s="109"/>
    </row>
    <row r="104" spans="1:8" ht="20.25" customHeight="1">
      <c r="A104" s="130" t="s">
        <v>184</v>
      </c>
      <c r="B104" s="143" t="s">
        <v>296</v>
      </c>
      <c r="C104" s="143"/>
      <c r="D104" s="144">
        <f>D105+D107+D109</f>
        <v>1428079</v>
      </c>
      <c r="E104" s="144">
        <f>E105+E107+E109</f>
        <v>222390.94</v>
      </c>
      <c r="F104" s="157">
        <f t="shared" si="5"/>
        <v>15.572733721313735</v>
      </c>
      <c r="G104" s="111"/>
      <c r="H104" s="109"/>
    </row>
    <row r="105" spans="1:8" ht="34.5" customHeight="1">
      <c r="A105" s="165" t="s">
        <v>63</v>
      </c>
      <c r="B105" s="143" t="s">
        <v>297</v>
      </c>
      <c r="C105" s="143"/>
      <c r="D105" s="144">
        <f>D106</f>
        <v>725379</v>
      </c>
      <c r="E105" s="144">
        <f>E106</f>
        <v>126891.93</v>
      </c>
      <c r="F105" s="157">
        <f t="shared" si="5"/>
        <v>17.493190456299395</v>
      </c>
      <c r="G105" s="111"/>
      <c r="H105" s="109"/>
    </row>
    <row r="106" spans="1:8" ht="34.5" customHeight="1">
      <c r="A106" s="165" t="s">
        <v>24</v>
      </c>
      <c r="B106" s="143" t="s">
        <v>297</v>
      </c>
      <c r="C106" s="143" t="s">
        <v>25</v>
      </c>
      <c r="D106" s="144">
        <f>Вед.2018!G117</f>
        <v>725379</v>
      </c>
      <c r="E106" s="144">
        <v>126891.93</v>
      </c>
      <c r="F106" s="157">
        <f t="shared" si="5"/>
        <v>17.493190456299395</v>
      </c>
      <c r="G106" s="111"/>
      <c r="H106" s="109"/>
    </row>
    <row r="107" spans="1:8" ht="17.45" customHeight="1">
      <c r="A107" s="165" t="s">
        <v>45</v>
      </c>
      <c r="B107" s="143" t="s">
        <v>58</v>
      </c>
      <c r="C107" s="143"/>
      <c r="D107" s="144">
        <f>D108</f>
        <v>702700</v>
      </c>
      <c r="E107" s="144">
        <f>E108</f>
        <v>95499.01</v>
      </c>
      <c r="F107" s="157">
        <f t="shared" si="5"/>
        <v>13.590296001138466</v>
      </c>
      <c r="G107" s="111"/>
      <c r="H107" s="109"/>
    </row>
    <row r="108" spans="1:8" ht="31.9" customHeight="1">
      <c r="A108" s="165" t="s">
        <v>24</v>
      </c>
      <c r="B108" s="143" t="s">
        <v>58</v>
      </c>
      <c r="C108" s="143" t="s">
        <v>25</v>
      </c>
      <c r="D108" s="144">
        <f>Вед.2018!G119</f>
        <v>702700</v>
      </c>
      <c r="E108" s="144">
        <v>95499.01</v>
      </c>
      <c r="F108" s="157">
        <f t="shared" si="5"/>
        <v>13.590296001138466</v>
      </c>
      <c r="G108" s="111"/>
      <c r="H108" s="109"/>
    </row>
    <row r="109" spans="1:8" ht="20.25" customHeight="1">
      <c r="A109" s="217" t="s">
        <v>454</v>
      </c>
      <c r="B109" s="146" t="s">
        <v>59</v>
      </c>
      <c r="C109" s="146"/>
      <c r="D109" s="153">
        <f>D110</f>
        <v>0</v>
      </c>
      <c r="E109" s="153">
        <f>E110</f>
        <v>0</v>
      </c>
      <c r="F109" s="157">
        <v>0</v>
      </c>
      <c r="G109" s="111"/>
      <c r="H109" s="109"/>
    </row>
    <row r="110" spans="1:8" ht="35.25" customHeight="1">
      <c r="A110" s="165" t="s">
        <v>24</v>
      </c>
      <c r="B110" s="146" t="s">
        <v>59</v>
      </c>
      <c r="C110" s="143" t="s">
        <v>25</v>
      </c>
      <c r="D110" s="144">
        <v>0</v>
      </c>
      <c r="E110" s="144">
        <v>0</v>
      </c>
      <c r="F110" s="157">
        <v>0</v>
      </c>
      <c r="G110" s="111"/>
      <c r="H110" s="109"/>
    </row>
    <row r="111" spans="1:8" ht="84.75" customHeight="1">
      <c r="A111" s="225" t="s">
        <v>677</v>
      </c>
      <c r="B111" s="148" t="s">
        <v>270</v>
      </c>
      <c r="C111" s="148"/>
      <c r="D111" s="138">
        <f>D114</f>
        <v>7622</v>
      </c>
      <c r="E111" s="138">
        <f>E114</f>
        <v>0</v>
      </c>
      <c r="F111" s="157">
        <f t="shared" si="5"/>
        <v>0</v>
      </c>
      <c r="G111" s="111"/>
      <c r="H111" s="109"/>
    </row>
    <row r="112" spans="1:8" ht="36.75" customHeight="1">
      <c r="A112" s="130" t="s">
        <v>288</v>
      </c>
      <c r="B112" s="149" t="s">
        <v>271</v>
      </c>
      <c r="C112" s="148"/>
      <c r="D112" s="150">
        <f>D113</f>
        <v>7622</v>
      </c>
      <c r="E112" s="150">
        <f>E113</f>
        <v>0</v>
      </c>
      <c r="F112" s="157">
        <f t="shared" si="5"/>
        <v>0</v>
      </c>
      <c r="G112" s="111"/>
      <c r="H112" s="109"/>
    </row>
    <row r="113" spans="1:8" ht="33.75" customHeight="1">
      <c r="A113" s="161" t="s">
        <v>290</v>
      </c>
      <c r="B113" s="149" t="s">
        <v>618</v>
      </c>
      <c r="C113" s="148"/>
      <c r="D113" s="150">
        <f>D114</f>
        <v>7622</v>
      </c>
      <c r="E113" s="150">
        <f>E114</f>
        <v>0</v>
      </c>
      <c r="F113" s="157">
        <f t="shared" si="5"/>
        <v>0</v>
      </c>
      <c r="G113" s="111"/>
      <c r="H113" s="109"/>
    </row>
    <row r="114" spans="1:8" ht="31.9" customHeight="1">
      <c r="A114" s="163" t="s">
        <v>24</v>
      </c>
      <c r="B114" s="149" t="s">
        <v>618</v>
      </c>
      <c r="C114" s="149" t="s">
        <v>25</v>
      </c>
      <c r="D114" s="151">
        <v>7622</v>
      </c>
      <c r="E114" s="151">
        <v>0</v>
      </c>
      <c r="F114" s="157">
        <f t="shared" si="5"/>
        <v>0</v>
      </c>
      <c r="G114" s="111"/>
      <c r="H114" s="109"/>
    </row>
    <row r="115" spans="1:8" s="114" customFormat="1" ht="49.5" customHeight="1">
      <c r="A115" s="225" t="s">
        <v>577</v>
      </c>
      <c r="B115" s="139" t="s">
        <v>319</v>
      </c>
      <c r="C115" s="139"/>
      <c r="D115" s="140">
        <f t="shared" ref="D115:E117" si="6">D116</f>
        <v>10000</v>
      </c>
      <c r="E115" s="140">
        <f t="shared" si="6"/>
        <v>0</v>
      </c>
      <c r="F115" s="157">
        <f t="shared" si="5"/>
        <v>0</v>
      </c>
      <c r="G115" s="112"/>
      <c r="H115" s="113"/>
    </row>
    <row r="116" spans="1:8" s="114" customFormat="1" ht="20.25" customHeight="1">
      <c r="A116" s="165" t="s">
        <v>578</v>
      </c>
      <c r="B116" s="143" t="s">
        <v>318</v>
      </c>
      <c r="C116" s="143"/>
      <c r="D116" s="144">
        <f t="shared" si="6"/>
        <v>10000</v>
      </c>
      <c r="E116" s="144">
        <f t="shared" si="6"/>
        <v>0</v>
      </c>
      <c r="F116" s="157">
        <f t="shared" si="5"/>
        <v>0</v>
      </c>
      <c r="G116" s="112"/>
      <c r="H116" s="113"/>
    </row>
    <row r="117" spans="1:8" s="114" customFormat="1" ht="18.75" customHeight="1">
      <c r="A117" s="165" t="s">
        <v>579</v>
      </c>
      <c r="B117" s="143" t="s">
        <v>607</v>
      </c>
      <c r="C117" s="143"/>
      <c r="D117" s="144">
        <f t="shared" si="6"/>
        <v>10000</v>
      </c>
      <c r="E117" s="144">
        <f t="shared" si="6"/>
        <v>0</v>
      </c>
      <c r="F117" s="157">
        <f t="shared" si="5"/>
        <v>0</v>
      </c>
      <c r="G117" s="112"/>
      <c r="H117" s="113"/>
    </row>
    <row r="118" spans="1:8" s="114" customFormat="1" ht="36" customHeight="1">
      <c r="A118" s="165" t="s">
        <v>24</v>
      </c>
      <c r="B118" s="143" t="s">
        <v>607</v>
      </c>
      <c r="C118" s="143" t="s">
        <v>25</v>
      </c>
      <c r="D118" s="144">
        <f>Вед.2018!G93</f>
        <v>10000</v>
      </c>
      <c r="E118" s="144">
        <v>0</v>
      </c>
      <c r="F118" s="157">
        <f t="shared" si="5"/>
        <v>0</v>
      </c>
      <c r="G118" s="112"/>
      <c r="H118" s="113"/>
    </row>
    <row r="119" spans="1:8" s="114" customFormat="1" ht="48.75" customHeight="1">
      <c r="A119" s="166" t="s">
        <v>671</v>
      </c>
      <c r="B119" s="139" t="s">
        <v>676</v>
      </c>
      <c r="C119" s="139"/>
      <c r="D119" s="140">
        <f t="shared" ref="D119:E121" si="7">D120</f>
        <v>550000</v>
      </c>
      <c r="E119" s="140">
        <f t="shared" si="7"/>
        <v>0</v>
      </c>
      <c r="F119" s="157">
        <f t="shared" si="5"/>
        <v>0</v>
      </c>
      <c r="G119" s="112"/>
      <c r="H119" s="113"/>
    </row>
    <row r="120" spans="1:8" s="114" customFormat="1" ht="21.75" customHeight="1">
      <c r="A120" s="169" t="s">
        <v>673</v>
      </c>
      <c r="B120" s="146" t="s">
        <v>672</v>
      </c>
      <c r="C120" s="143"/>
      <c r="D120" s="144">
        <f t="shared" si="7"/>
        <v>550000</v>
      </c>
      <c r="E120" s="144">
        <f t="shared" si="7"/>
        <v>0</v>
      </c>
      <c r="F120" s="157">
        <f t="shared" si="5"/>
        <v>0</v>
      </c>
      <c r="G120" s="112"/>
      <c r="H120" s="113"/>
    </row>
    <row r="121" spans="1:8" s="114" customFormat="1" ht="36" customHeight="1">
      <c r="A121" s="165" t="s">
        <v>674</v>
      </c>
      <c r="B121" s="146" t="s">
        <v>675</v>
      </c>
      <c r="C121" s="143"/>
      <c r="D121" s="144">
        <f t="shared" si="7"/>
        <v>550000</v>
      </c>
      <c r="E121" s="144">
        <f t="shared" si="7"/>
        <v>0</v>
      </c>
      <c r="F121" s="157">
        <f t="shared" si="5"/>
        <v>0</v>
      </c>
      <c r="G121" s="112"/>
      <c r="H121" s="113"/>
    </row>
    <row r="122" spans="1:8" s="114" customFormat="1" ht="36" customHeight="1">
      <c r="A122" s="165" t="s">
        <v>24</v>
      </c>
      <c r="B122" s="146" t="s">
        <v>675</v>
      </c>
      <c r="C122" s="143" t="s">
        <v>25</v>
      </c>
      <c r="D122" s="144">
        <v>550000</v>
      </c>
      <c r="E122" s="144">
        <v>0</v>
      </c>
      <c r="F122" s="157">
        <f t="shared" si="5"/>
        <v>0</v>
      </c>
      <c r="G122" s="112"/>
      <c r="H122" s="113"/>
    </row>
    <row r="123" spans="1:8" s="114" customFormat="1" ht="49.5" customHeight="1">
      <c r="A123" s="166" t="s">
        <v>662</v>
      </c>
      <c r="B123" s="136" t="s">
        <v>666</v>
      </c>
      <c r="C123" s="139"/>
      <c r="D123" s="140">
        <f t="shared" ref="D123:E125" si="8">D124</f>
        <v>20000</v>
      </c>
      <c r="E123" s="140">
        <f t="shared" si="8"/>
        <v>16793.599999999999</v>
      </c>
      <c r="F123" s="157">
        <f t="shared" si="5"/>
        <v>83.968000000000004</v>
      </c>
      <c r="G123" s="112"/>
      <c r="H123" s="113"/>
    </row>
    <row r="124" spans="1:8" s="114" customFormat="1" ht="17.25" customHeight="1">
      <c r="A124" s="165" t="s">
        <v>663</v>
      </c>
      <c r="B124" s="134" t="s">
        <v>667</v>
      </c>
      <c r="C124" s="143"/>
      <c r="D124" s="144">
        <f t="shared" si="8"/>
        <v>20000</v>
      </c>
      <c r="E124" s="144">
        <f t="shared" si="8"/>
        <v>16793.599999999999</v>
      </c>
      <c r="F124" s="157">
        <f t="shared" si="5"/>
        <v>83.968000000000004</v>
      </c>
      <c r="G124" s="112"/>
      <c r="H124" s="113"/>
    </row>
    <row r="125" spans="1:8" s="114" customFormat="1" ht="16.5" customHeight="1">
      <c r="A125" s="165" t="s">
        <v>668</v>
      </c>
      <c r="B125" s="134" t="s">
        <v>669</v>
      </c>
      <c r="C125" s="143"/>
      <c r="D125" s="144">
        <f t="shared" si="8"/>
        <v>20000</v>
      </c>
      <c r="E125" s="144">
        <f t="shared" si="8"/>
        <v>16793.599999999999</v>
      </c>
      <c r="F125" s="157">
        <f t="shared" si="5"/>
        <v>83.968000000000004</v>
      </c>
      <c r="G125" s="112"/>
      <c r="H125" s="113"/>
    </row>
    <row r="126" spans="1:8" s="114" customFormat="1" ht="36" customHeight="1">
      <c r="A126" s="165" t="s">
        <v>24</v>
      </c>
      <c r="B126" s="134" t="s">
        <v>669</v>
      </c>
      <c r="C126" s="143" t="s">
        <v>25</v>
      </c>
      <c r="D126" s="144">
        <f>Вед.2018!G160</f>
        <v>20000</v>
      </c>
      <c r="E126" s="144">
        <f>Вед.2018!H160</f>
        <v>16793.599999999999</v>
      </c>
      <c r="F126" s="157">
        <f t="shared" si="5"/>
        <v>83.968000000000004</v>
      </c>
      <c r="G126" s="112"/>
      <c r="H126" s="113"/>
    </row>
    <row r="127" spans="1:8" ht="18.75" customHeight="1">
      <c r="A127" s="211" t="s">
        <v>61</v>
      </c>
      <c r="B127" s="287" t="s">
        <v>257</v>
      </c>
      <c r="C127" s="212"/>
      <c r="D127" s="288">
        <f>D128+D131+D134+D143</f>
        <v>7950895.9800000004</v>
      </c>
      <c r="E127" s="288">
        <f>E128+E131+E134+E143</f>
        <v>2757944.42</v>
      </c>
      <c r="F127" s="288">
        <f>E127/D127*100</f>
        <v>34.687215465243703</v>
      </c>
      <c r="G127" s="111"/>
      <c r="H127" s="109"/>
    </row>
    <row r="128" spans="1:8" ht="20.25" customHeight="1">
      <c r="A128" s="156" t="s">
        <v>18</v>
      </c>
      <c r="B128" s="145" t="s">
        <v>260</v>
      </c>
      <c r="C128" s="139"/>
      <c r="D128" s="140">
        <f>D129</f>
        <v>423742</v>
      </c>
      <c r="E128" s="140">
        <f>E129</f>
        <v>178406.61</v>
      </c>
      <c r="F128" s="157">
        <f t="shared" si="5"/>
        <v>42.102649725540537</v>
      </c>
      <c r="G128" s="111"/>
      <c r="H128" s="109"/>
    </row>
    <row r="129" spans="1:8" ht="36.75" customHeight="1">
      <c r="A129" s="128" t="s">
        <v>19</v>
      </c>
      <c r="B129" s="142" t="s">
        <v>261</v>
      </c>
      <c r="C129" s="143"/>
      <c r="D129" s="144">
        <f>D130</f>
        <v>423742</v>
      </c>
      <c r="E129" s="144">
        <f>E130</f>
        <v>178406.61</v>
      </c>
      <c r="F129" s="157">
        <f t="shared" si="5"/>
        <v>42.102649725540537</v>
      </c>
      <c r="G129" s="111"/>
      <c r="H129" s="109"/>
    </row>
    <row r="130" spans="1:8" ht="16.5" customHeight="1">
      <c r="A130" s="128" t="s">
        <v>14</v>
      </c>
      <c r="B130" s="142" t="s">
        <v>261</v>
      </c>
      <c r="C130" s="143" t="s">
        <v>15</v>
      </c>
      <c r="D130" s="144">
        <f>Вед.2018!G31</f>
        <v>423742</v>
      </c>
      <c r="E130" s="144">
        <f>Вед.2018!H31</f>
        <v>178406.61</v>
      </c>
      <c r="F130" s="157">
        <f t="shared" si="5"/>
        <v>42.102649725540537</v>
      </c>
      <c r="G130" s="111"/>
      <c r="H130" s="109"/>
    </row>
    <row r="131" spans="1:8" ht="35.25" customHeight="1">
      <c r="A131" s="156" t="s">
        <v>12</v>
      </c>
      <c r="B131" s="145" t="s">
        <v>258</v>
      </c>
      <c r="C131" s="139"/>
      <c r="D131" s="140">
        <f>D132</f>
        <v>1103516</v>
      </c>
      <c r="E131" s="140">
        <f>E132</f>
        <v>493025.11</v>
      </c>
      <c r="F131" s="157">
        <f t="shared" si="5"/>
        <v>44.677658502459408</v>
      </c>
      <c r="G131" s="111"/>
      <c r="H131" s="109"/>
    </row>
    <row r="132" spans="1:8" ht="16.5" customHeight="1">
      <c r="A132" s="128" t="s">
        <v>13</v>
      </c>
      <c r="B132" s="142" t="s">
        <v>259</v>
      </c>
      <c r="C132" s="143"/>
      <c r="D132" s="144">
        <f>D133</f>
        <v>1103516</v>
      </c>
      <c r="E132" s="144">
        <f>E133</f>
        <v>493025.11</v>
      </c>
      <c r="F132" s="157">
        <f t="shared" si="5"/>
        <v>44.677658502459408</v>
      </c>
      <c r="G132" s="111"/>
      <c r="H132" s="109"/>
    </row>
    <row r="133" spans="1:8" ht="33.75" customHeight="1">
      <c r="A133" s="128" t="s">
        <v>14</v>
      </c>
      <c r="B133" s="142" t="s">
        <v>259</v>
      </c>
      <c r="C133" s="143" t="s">
        <v>15</v>
      </c>
      <c r="D133" s="144">
        <f>Вед.2018!G30</f>
        <v>1103516</v>
      </c>
      <c r="E133" s="144">
        <f>Вед.2018!H26</f>
        <v>493025.11</v>
      </c>
      <c r="F133" s="157">
        <f t="shared" si="5"/>
        <v>44.677658502459408</v>
      </c>
      <c r="G133" s="111"/>
      <c r="H133" s="109"/>
    </row>
    <row r="134" spans="1:8" ht="37.5" customHeight="1">
      <c r="A134" s="156" t="s">
        <v>22</v>
      </c>
      <c r="B134" s="289" t="s">
        <v>262</v>
      </c>
      <c r="C134" s="139"/>
      <c r="D134" s="140">
        <f>D135+D140</f>
        <v>6229932.9800000004</v>
      </c>
      <c r="E134" s="140">
        <f>E135+E140</f>
        <v>2030566.3999999999</v>
      </c>
      <c r="F134" s="157">
        <f t="shared" si="5"/>
        <v>32.593711786607372</v>
      </c>
      <c r="G134" s="111"/>
      <c r="H134" s="109"/>
    </row>
    <row r="135" spans="1:8" ht="23.25" customHeight="1">
      <c r="A135" s="128" t="s">
        <v>23</v>
      </c>
      <c r="B135" s="142" t="s">
        <v>263</v>
      </c>
      <c r="C135" s="143"/>
      <c r="D135" s="144">
        <f>D136+D137+D138+D139</f>
        <v>6003082.9800000004</v>
      </c>
      <c r="E135" s="144">
        <f>E136+E137+E138+E139</f>
        <v>1935658.74</v>
      </c>
      <c r="F135" s="157">
        <f t="shared" si="5"/>
        <v>32.244410854370699</v>
      </c>
      <c r="G135" s="111"/>
      <c r="H135" s="109"/>
    </row>
    <row r="136" spans="1:8" ht="19.5" customHeight="1">
      <c r="A136" s="128" t="s">
        <v>14</v>
      </c>
      <c r="B136" s="142" t="s">
        <v>263</v>
      </c>
      <c r="C136" s="143" t="s">
        <v>15</v>
      </c>
      <c r="D136" s="144">
        <f>Вед.2018!G40</f>
        <v>2639968</v>
      </c>
      <c r="E136" s="144">
        <f>Вед.2018!H40</f>
        <v>1129045.5</v>
      </c>
      <c r="F136" s="157">
        <f t="shared" si="5"/>
        <v>42.767393392647186</v>
      </c>
      <c r="G136" s="111"/>
      <c r="H136" s="109"/>
    </row>
    <row r="137" spans="1:8" ht="33" customHeight="1">
      <c r="A137" s="158" t="s">
        <v>24</v>
      </c>
      <c r="B137" s="142" t="s">
        <v>263</v>
      </c>
      <c r="C137" s="143" t="s">
        <v>25</v>
      </c>
      <c r="D137" s="144">
        <f>Вед.2018!G41</f>
        <v>3221284.98</v>
      </c>
      <c r="E137" s="144">
        <f>Вед.2018!H41</f>
        <v>760866.79</v>
      </c>
      <c r="F137" s="157">
        <f t="shared" si="5"/>
        <v>23.619977578016087</v>
      </c>
      <c r="G137" s="111"/>
      <c r="H137" s="109"/>
    </row>
    <row r="138" spans="1:8" ht="21.6" customHeight="1">
      <c r="A138" s="159" t="s">
        <v>26</v>
      </c>
      <c r="B138" s="142" t="s">
        <v>263</v>
      </c>
      <c r="C138" s="143" t="s">
        <v>27</v>
      </c>
      <c r="D138" s="144">
        <v>68470</v>
      </c>
      <c r="E138" s="144">
        <v>0</v>
      </c>
      <c r="F138" s="157">
        <f t="shared" si="5"/>
        <v>0</v>
      </c>
      <c r="G138" s="111"/>
      <c r="H138" s="109"/>
    </row>
    <row r="139" spans="1:8" ht="20.45" customHeight="1">
      <c r="A139" s="159" t="s">
        <v>614</v>
      </c>
      <c r="B139" s="142" t="s">
        <v>263</v>
      </c>
      <c r="C139" s="143" t="s">
        <v>615</v>
      </c>
      <c r="D139" s="144">
        <v>73360</v>
      </c>
      <c r="E139" s="144">
        <v>45746.45</v>
      </c>
      <c r="F139" s="157">
        <f t="shared" si="5"/>
        <v>62.358846782987996</v>
      </c>
      <c r="G139" s="111"/>
      <c r="H139" s="109"/>
    </row>
    <row r="140" spans="1:8" ht="36.75" customHeight="1">
      <c r="A140" s="160" t="s">
        <v>33</v>
      </c>
      <c r="B140" s="143" t="s">
        <v>269</v>
      </c>
      <c r="C140" s="139"/>
      <c r="D140" s="147">
        <f>D141+D142</f>
        <v>226850</v>
      </c>
      <c r="E140" s="147">
        <f>E141+E142</f>
        <v>94907.66</v>
      </c>
      <c r="F140" s="157">
        <f t="shared" si="5"/>
        <v>41.837187568878115</v>
      </c>
      <c r="G140" s="111"/>
      <c r="H140" s="109"/>
    </row>
    <row r="141" spans="1:8" ht="33" customHeight="1">
      <c r="A141" s="128" t="s">
        <v>14</v>
      </c>
      <c r="B141" s="143" t="s">
        <v>269</v>
      </c>
      <c r="C141" s="143" t="s">
        <v>15</v>
      </c>
      <c r="D141" s="144">
        <f>Вед.2018!G65</f>
        <v>226850</v>
      </c>
      <c r="E141" s="144">
        <v>94907.66</v>
      </c>
      <c r="F141" s="157">
        <f t="shared" si="5"/>
        <v>41.837187568878115</v>
      </c>
      <c r="G141" s="111"/>
      <c r="H141" s="109"/>
    </row>
    <row r="142" spans="1:8" ht="32.450000000000003" customHeight="1">
      <c r="A142" s="158" t="s">
        <v>24</v>
      </c>
      <c r="B142" s="143" t="s">
        <v>269</v>
      </c>
      <c r="C142" s="143" t="s">
        <v>25</v>
      </c>
      <c r="D142" s="144"/>
      <c r="E142" s="144"/>
      <c r="F142" s="157">
        <v>0</v>
      </c>
      <c r="G142" s="111"/>
      <c r="H142" s="109"/>
    </row>
    <row r="143" spans="1:8" ht="19.5" customHeight="1">
      <c r="A143" s="156" t="s">
        <v>28</v>
      </c>
      <c r="B143" s="139" t="s">
        <v>265</v>
      </c>
      <c r="C143" s="137"/>
      <c r="D143" s="140">
        <f>D144+D146+D148</f>
        <v>193705</v>
      </c>
      <c r="E143" s="140">
        <f>E144+E146+E148</f>
        <v>55946.3</v>
      </c>
      <c r="F143" s="157">
        <f t="shared" si="5"/>
        <v>28.882217805425782</v>
      </c>
      <c r="G143" s="111"/>
      <c r="H143" s="109"/>
    </row>
    <row r="144" spans="1:8" ht="37.15" customHeight="1">
      <c r="A144" s="128" t="s">
        <v>659</v>
      </c>
      <c r="B144" s="143" t="s">
        <v>266</v>
      </c>
      <c r="C144" s="146"/>
      <c r="D144" s="144">
        <f>D145</f>
        <v>25000</v>
      </c>
      <c r="E144" s="144">
        <f>E145</f>
        <v>0</v>
      </c>
      <c r="F144" s="157">
        <f t="shared" ref="F144:F150" si="9">E144/D144*100</f>
        <v>0</v>
      </c>
      <c r="G144" s="111"/>
      <c r="H144" s="109"/>
    </row>
    <row r="145" spans="1:8" ht="18" customHeight="1">
      <c r="A145" s="128" t="s">
        <v>40</v>
      </c>
      <c r="B145" s="143" t="s">
        <v>266</v>
      </c>
      <c r="C145" s="146" t="s">
        <v>41</v>
      </c>
      <c r="D145" s="144">
        <f>Вед.2018!G48</f>
        <v>25000</v>
      </c>
      <c r="E145" s="144">
        <v>0</v>
      </c>
      <c r="F145" s="157">
        <f t="shared" si="9"/>
        <v>0</v>
      </c>
      <c r="G145" s="111"/>
      <c r="H145" s="109"/>
    </row>
    <row r="146" spans="1:8" ht="16.5" customHeight="1">
      <c r="A146" s="128" t="s">
        <v>30</v>
      </c>
      <c r="B146" s="143" t="s">
        <v>268</v>
      </c>
      <c r="C146" s="143"/>
      <c r="D146" s="144">
        <f>D147</f>
        <v>158205</v>
      </c>
      <c r="E146" s="144">
        <f>E147</f>
        <v>55946.3</v>
      </c>
      <c r="F146" s="157">
        <f t="shared" si="9"/>
        <v>35.363168041465187</v>
      </c>
      <c r="G146" s="111"/>
      <c r="H146" s="109"/>
    </row>
    <row r="147" spans="1:8" ht="16.5" customHeight="1">
      <c r="A147" s="158" t="s">
        <v>26</v>
      </c>
      <c r="B147" s="143" t="s">
        <v>268</v>
      </c>
      <c r="C147" s="143" t="s">
        <v>27</v>
      </c>
      <c r="D147" s="144">
        <f>Вед.2018!G53</f>
        <v>158205</v>
      </c>
      <c r="E147" s="144">
        <f>Вед.2018!H52</f>
        <v>55946.3</v>
      </c>
      <c r="F147" s="157">
        <f t="shared" si="9"/>
        <v>35.363168041465187</v>
      </c>
      <c r="G147" s="111"/>
      <c r="H147" s="109"/>
    </row>
    <row r="148" spans="1:8" ht="16.5" customHeight="1">
      <c r="A148" s="158" t="s">
        <v>691</v>
      </c>
      <c r="B148" s="143" t="s">
        <v>688</v>
      </c>
      <c r="C148" s="143"/>
      <c r="D148" s="144">
        <f>D149</f>
        <v>10500</v>
      </c>
      <c r="E148" s="144">
        <f>E149</f>
        <v>0</v>
      </c>
      <c r="F148" s="157">
        <f t="shared" si="9"/>
        <v>0</v>
      </c>
      <c r="G148" s="111"/>
      <c r="H148" s="109"/>
    </row>
    <row r="149" spans="1:8" ht="34.5" customHeight="1">
      <c r="A149" s="158" t="s">
        <v>24</v>
      </c>
      <c r="B149" s="143" t="s">
        <v>688</v>
      </c>
      <c r="C149" s="143" t="s">
        <v>25</v>
      </c>
      <c r="D149" s="144">
        <f>Вед.2018!G55</f>
        <v>10500</v>
      </c>
      <c r="E149" s="144">
        <v>0</v>
      </c>
      <c r="F149" s="157">
        <f t="shared" si="9"/>
        <v>0</v>
      </c>
      <c r="G149" s="111"/>
      <c r="H149" s="109"/>
    </row>
    <row r="150" spans="1:8" ht="16.149999999999999" customHeight="1" thickBot="1">
      <c r="A150" s="295" t="s">
        <v>62</v>
      </c>
      <c r="B150" s="296"/>
      <c r="C150" s="297"/>
      <c r="D150" s="298">
        <f>D15+D127</f>
        <v>25383675.98</v>
      </c>
      <c r="E150" s="298">
        <f>E15+E127</f>
        <v>9449270.5199999996</v>
      </c>
      <c r="F150" s="299">
        <f t="shared" si="9"/>
        <v>37.225776626857176</v>
      </c>
      <c r="G150" s="111"/>
      <c r="H150" s="109"/>
    </row>
    <row r="151" spans="1:8" ht="20.25" customHeight="1">
      <c r="G151" s="111"/>
      <c r="H151" s="109"/>
    </row>
    <row r="152" spans="1:8" ht="21" customHeight="1">
      <c r="G152" s="111"/>
      <c r="H152" s="109"/>
    </row>
    <row r="153" spans="1:8" ht="17.25" customHeight="1">
      <c r="G153" s="111"/>
      <c r="H153" s="109"/>
    </row>
    <row r="154" spans="1:8" ht="24.75" customHeight="1">
      <c r="G154" s="111"/>
      <c r="H154" s="109"/>
    </row>
  </sheetData>
  <sheetProtection selectLockedCells="1" selectUnlockedCells="1"/>
  <mergeCells count="5">
    <mergeCell ref="A12:G12"/>
    <mergeCell ref="A8:H8"/>
    <mergeCell ref="A9:H9"/>
    <mergeCell ref="A10:H10"/>
    <mergeCell ref="A11:I11"/>
  </mergeCells>
  <phoneticPr fontId="0" type="noConversion"/>
  <pageMargins left="1.3779527559055118" right="0.59055118110236227" top="0.59055118110236227" bottom="0.59055118110236227" header="0.51181102362204722" footer="0.51181102362204722"/>
  <pageSetup paperSize="9" scale="52" firstPageNumber="0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IV23"/>
  <sheetViews>
    <sheetView view="pageBreakPreview" workbookViewId="0">
      <selection activeCell="F11" activeCellId="1" sqref="A1:E49 F11"/>
    </sheetView>
  </sheetViews>
  <sheetFormatPr defaultRowHeight="15.75"/>
  <cols>
    <col min="1" max="1" width="9.140625" style="86"/>
    <col min="2" max="2" width="59.28515625" style="86" customWidth="1"/>
    <col min="3" max="3" width="17.5703125" style="86" customWidth="1"/>
    <col min="4" max="16384" width="9.140625" style="86"/>
  </cols>
  <sheetData>
    <row r="1" spans="1:256">
      <c r="A1" s="3" t="s">
        <v>166</v>
      </c>
      <c r="B1" s="85" t="s">
        <v>91</v>
      </c>
      <c r="C1" s="85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</row>
    <row r="2" spans="1:256">
      <c r="A2" s="3"/>
      <c r="B2" s="474" t="s">
        <v>92</v>
      </c>
      <c r="C2" s="474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</row>
    <row r="3" spans="1:256">
      <c r="A3" s="3"/>
      <c r="B3" s="85" t="s">
        <v>93</v>
      </c>
      <c r="C3" s="85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</row>
    <row r="4" spans="1:256">
      <c r="A4" s="3"/>
      <c r="B4" s="85" t="s">
        <v>94</v>
      </c>
      <c r="C4" s="85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</row>
    <row r="5" spans="1:256" ht="21" customHeight="1">
      <c r="A5" s="3"/>
      <c r="B5" s="85" t="s">
        <v>95</v>
      </c>
      <c r="C5" s="8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</row>
    <row r="6" spans="1:256" ht="18" customHeight="1">
      <c r="A6" s="3"/>
      <c r="B6" s="85" t="s">
        <v>96</v>
      </c>
      <c r="C6" s="85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</row>
    <row r="7" spans="1:256" ht="18" customHeight="1">
      <c r="A7" s="3"/>
      <c r="B7" s="85" t="s">
        <v>97</v>
      </c>
      <c r="C7" s="85"/>
      <c r="D7"/>
      <c r="E7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</row>
    <row r="8" spans="1:256">
      <c r="B8" s="115"/>
      <c r="C8" s="115"/>
    </row>
    <row r="9" spans="1:256">
      <c r="B9" s="115"/>
      <c r="C9" s="115"/>
    </row>
    <row r="10" spans="1:256">
      <c r="B10" s="115"/>
      <c r="C10" s="115"/>
    </row>
    <row r="11" spans="1:256">
      <c r="B11" s="115"/>
      <c r="C11" s="115"/>
    </row>
    <row r="13" spans="1:256" ht="15.75" customHeight="1">
      <c r="A13" s="475" t="s">
        <v>98</v>
      </c>
      <c r="B13" s="475"/>
      <c r="C13" s="475"/>
      <c r="D13" s="475"/>
      <c r="E13" s="116"/>
      <c r="F13" s="116"/>
    </row>
    <row r="14" spans="1:256" ht="15.75" customHeight="1">
      <c r="A14" s="475" t="s">
        <v>99</v>
      </c>
      <c r="B14" s="475"/>
      <c r="C14" s="475"/>
      <c r="D14" s="475"/>
    </row>
    <row r="15" spans="1:256" ht="15.75" customHeight="1">
      <c r="A15" s="475" t="s">
        <v>100</v>
      </c>
      <c r="B15" s="475"/>
      <c r="C15" s="475"/>
      <c r="D15" s="475"/>
      <c r="E15" s="116"/>
      <c r="F15" s="116"/>
    </row>
    <row r="16" spans="1:256">
      <c r="B16" s="115"/>
      <c r="C16" s="116"/>
      <c r="D16" s="116"/>
      <c r="E16" s="116"/>
      <c r="F16" s="116"/>
    </row>
    <row r="17" spans="1:6">
      <c r="B17" s="115"/>
      <c r="C17" s="116"/>
      <c r="D17" s="116"/>
      <c r="E17" s="116"/>
      <c r="F17" s="116"/>
    </row>
    <row r="19" spans="1:6" s="118" customFormat="1">
      <c r="A19" s="117" t="s">
        <v>89</v>
      </c>
      <c r="B19" s="117" t="s">
        <v>101</v>
      </c>
      <c r="C19" s="117" t="s">
        <v>102</v>
      </c>
    </row>
    <row r="20" spans="1:6" ht="28.5" customHeight="1">
      <c r="A20" s="473" t="s">
        <v>103</v>
      </c>
      <c r="B20" s="119" t="s">
        <v>121</v>
      </c>
      <c r="C20" s="120">
        <f>C22-C23</f>
        <v>5340000</v>
      </c>
    </row>
    <row r="21" spans="1:6">
      <c r="A21" s="473"/>
      <c r="B21" s="121" t="s">
        <v>104</v>
      </c>
      <c r="C21" s="122"/>
    </row>
    <row r="22" spans="1:6" ht="47.25">
      <c r="A22" s="473"/>
      <c r="B22" s="123" t="s">
        <v>105</v>
      </c>
      <c r="C22" s="120">
        <v>5500000</v>
      </c>
    </row>
    <row r="23" spans="1:6" ht="47.25">
      <c r="A23" s="473"/>
      <c r="B23" s="123" t="s">
        <v>106</v>
      </c>
      <c r="C23" s="120">
        <v>160000</v>
      </c>
    </row>
  </sheetData>
  <sheetProtection selectLockedCells="1" selectUnlockedCells="1"/>
  <mergeCells count="5">
    <mergeCell ref="A20:A23"/>
    <mergeCell ref="B2:C2"/>
    <mergeCell ref="A13:D13"/>
    <mergeCell ref="A14:D14"/>
    <mergeCell ref="A15:D15"/>
  </mergeCells>
  <phoneticPr fontId="0" type="noConversion"/>
  <pageMargins left="0.70833333333333337" right="0" top="0.74791666666666667" bottom="0.74791666666666667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8</vt:i4>
      </vt:variant>
    </vt:vector>
  </HeadingPairs>
  <TitlesOfParts>
    <vt:vector size="14" baseType="lpstr">
      <vt:lpstr>источ. 2018</vt:lpstr>
      <vt:lpstr>Доходы 2018</vt:lpstr>
      <vt:lpstr>Вед.2018</vt:lpstr>
      <vt:lpstr>Ф2018</vt:lpstr>
      <vt:lpstr>МЦП по ЦСР - 2018</vt:lpstr>
      <vt:lpstr>кредиты</vt:lpstr>
      <vt:lpstr>Вед.2018!Excel_BuiltIn_Print_Area</vt:lpstr>
      <vt:lpstr>'источ. 2018'!Excel_BuiltIn_Print_Area</vt:lpstr>
      <vt:lpstr>'МЦП по ЦСР - 2018'!Excel_BuiltIn_Print_Area</vt:lpstr>
      <vt:lpstr>Вед.2018!Область_печати</vt:lpstr>
      <vt:lpstr>'Доходы 2018'!Область_печати</vt:lpstr>
      <vt:lpstr>'источ. 2018'!Область_печати</vt:lpstr>
      <vt:lpstr>'МЦП по ЦСР - 2018'!Область_печати</vt:lpstr>
      <vt:lpstr>Ф2018!Область_печати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</dc:creator>
  <cp:lastModifiedBy>c400</cp:lastModifiedBy>
  <cp:lastPrinted>2018-11-01T08:10:09Z</cp:lastPrinted>
  <dcterms:created xsi:type="dcterms:W3CDTF">2019-01-11T06:56:31Z</dcterms:created>
  <dcterms:modified xsi:type="dcterms:W3CDTF">2019-01-11T06:56:32Z</dcterms:modified>
</cp:coreProperties>
</file>