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0" windowWidth="16380" windowHeight="7290" tabRatio="697" activeTab="1"/>
  </bookViews>
  <sheets>
    <sheet name="источ. 2019" sheetId="1" r:id="rId1"/>
    <sheet name="Доходы 2019" sheetId="3" r:id="rId2"/>
    <sheet name="Вед.2019" sheetId="17" r:id="rId3"/>
    <sheet name="Ф2019" sheetId="8" r:id="rId4"/>
    <sheet name="МЦП по ЦСР - 2019" sheetId="11" r:id="rId5"/>
    <sheet name="кредиты" sheetId="12" state="hidden" r:id="rId6"/>
  </sheets>
  <externalReferences>
    <externalReference r:id="rId7"/>
    <externalReference r:id="rId8"/>
    <externalReference r:id="rId9"/>
  </externalReferences>
  <definedNames>
    <definedName name="Excel_BuiltIn_Print_Area" localSheetId="2">Ф2019!$A$1:$C$654</definedName>
    <definedName name="Excel_BuiltIn_Print_Area" localSheetId="0">'источ. 2019'!$A$2:$G$50</definedName>
    <definedName name="Excel_BuiltIn_Print_Area" localSheetId="4">кредиты!$A$1:$F$35</definedName>
    <definedName name="Excel_BuiltIn_Print_Area" localSheetId="3">#REF!</definedName>
    <definedName name="_xlnm.Print_Area" localSheetId="2">Вед.2019!$A$1:$I$203</definedName>
    <definedName name="_xlnm.Print_Area" localSheetId="1">'Доходы 2019'!$A$1:$E$207</definedName>
    <definedName name="_xlnm.Print_Area" localSheetId="0">'источ. 2019'!$A$1:$G$50</definedName>
    <definedName name="_xlnm.Print_Area" localSheetId="4">'МЦП по ЦСР - 2019'!$A$1:$F$164</definedName>
    <definedName name="_xlnm.Print_Area" localSheetId="3">Ф2019!$A$1:$H$577</definedName>
  </definedNames>
  <calcPr calcId="125725"/>
</workbook>
</file>

<file path=xl/calcChain.xml><?xml version="1.0" encoding="utf-8"?>
<calcChain xmlns="http://schemas.openxmlformats.org/spreadsheetml/2006/main">
  <c r="I136" i="17"/>
  <c r="I137"/>
  <c r="I138"/>
  <c r="I139"/>
  <c r="I146"/>
  <c r="I147"/>
  <c r="E163" i="11"/>
  <c r="E160"/>
  <c r="E161"/>
  <c r="E158"/>
  <c r="E155"/>
  <c r="E154"/>
  <c r="E152"/>
  <c r="E151"/>
  <c r="E150"/>
  <c r="E148" s="1"/>
  <c r="E149"/>
  <c r="E146"/>
  <c r="E143"/>
  <c r="E131"/>
  <c r="E128" s="1"/>
  <c r="E127"/>
  <c r="E123"/>
  <c r="E122"/>
  <c r="E121"/>
  <c r="E118" s="1"/>
  <c r="E120"/>
  <c r="E119"/>
  <c r="E115"/>
  <c r="E113"/>
  <c r="E112" s="1"/>
  <c r="E110"/>
  <c r="E108"/>
  <c r="E106"/>
  <c r="E104"/>
  <c r="E100"/>
  <c r="E97"/>
  <c r="E96"/>
  <c r="E93"/>
  <c r="E91"/>
  <c r="E89"/>
  <c r="E88"/>
  <c r="E87"/>
  <c r="E83"/>
  <c r="E82"/>
  <c r="E81"/>
  <c r="E80" s="1"/>
  <c r="F80" s="1"/>
  <c r="E79"/>
  <c r="E75"/>
  <c r="E71"/>
  <c r="E68"/>
  <c r="E66"/>
  <c r="E58"/>
  <c r="E55"/>
  <c r="E54" s="1"/>
  <c r="F54" s="1"/>
  <c r="E53"/>
  <c r="E52" s="1"/>
  <c r="E51"/>
  <c r="E44"/>
  <c r="E43" s="1"/>
  <c r="E41"/>
  <c r="E40"/>
  <c r="E38" s="1"/>
  <c r="E39"/>
  <c r="E35"/>
  <c r="E34"/>
  <c r="E32"/>
  <c r="E31" s="1"/>
  <c r="E27"/>
  <c r="E23"/>
  <c r="E162"/>
  <c r="F162" s="1"/>
  <c r="E159"/>
  <c r="F160"/>
  <c r="E157"/>
  <c r="E153"/>
  <c r="F153" s="1"/>
  <c r="E145"/>
  <c r="E144"/>
  <c r="E142"/>
  <c r="E141" s="1"/>
  <c r="E138"/>
  <c r="E137"/>
  <c r="E136"/>
  <c r="E134"/>
  <c r="E133"/>
  <c r="E132"/>
  <c r="E126"/>
  <c r="E125"/>
  <c r="E124"/>
  <c r="E114"/>
  <c r="E109"/>
  <c r="F109" s="1"/>
  <c r="E107"/>
  <c r="E105"/>
  <c r="E103"/>
  <c r="E99"/>
  <c r="F99"/>
  <c r="E98"/>
  <c r="F98" s="1"/>
  <c r="E95"/>
  <c r="E94" s="1"/>
  <c r="F94" s="1"/>
  <c r="E92"/>
  <c r="E90"/>
  <c r="E86"/>
  <c r="E85" s="1"/>
  <c r="E78"/>
  <c r="E76"/>
  <c r="E74"/>
  <c r="E73" s="1"/>
  <c r="E70"/>
  <c r="E69"/>
  <c r="E67"/>
  <c r="F67"/>
  <c r="E65"/>
  <c r="E63"/>
  <c r="E64"/>
  <c r="E59"/>
  <c r="E57"/>
  <c r="E56"/>
  <c r="E50"/>
  <c r="E46"/>
  <c r="E45"/>
  <c r="F41"/>
  <c r="E33"/>
  <c r="E28"/>
  <c r="E26"/>
  <c r="E25"/>
  <c r="E24"/>
  <c r="E22"/>
  <c r="E21"/>
  <c r="E20"/>
  <c r="F151"/>
  <c r="F152"/>
  <c r="F97"/>
  <c r="D162"/>
  <c r="D161"/>
  <c r="D159"/>
  <c r="D160"/>
  <c r="D158"/>
  <c r="D157"/>
  <c r="D153"/>
  <c r="D152"/>
  <c r="D151"/>
  <c r="D148"/>
  <c r="D147"/>
  <c r="D150"/>
  <c r="D149"/>
  <c r="D146"/>
  <c r="D145"/>
  <c r="D144"/>
  <c r="D143"/>
  <c r="D138"/>
  <c r="D137"/>
  <c r="D134"/>
  <c r="D133"/>
  <c r="D132"/>
  <c r="D131"/>
  <c r="D128"/>
  <c r="D130"/>
  <c r="D129"/>
  <c r="D127"/>
  <c r="D126"/>
  <c r="D125"/>
  <c r="D124"/>
  <c r="D123"/>
  <c r="D122"/>
  <c r="D119"/>
  <c r="D118"/>
  <c r="D114"/>
  <c r="D111"/>
  <c r="D112"/>
  <c r="D109"/>
  <c r="D107"/>
  <c r="D102"/>
  <c r="D105"/>
  <c r="D103"/>
  <c r="D99"/>
  <c r="D98"/>
  <c r="D97"/>
  <c r="D96"/>
  <c r="D95"/>
  <c r="D94"/>
  <c r="D92"/>
  <c r="F92"/>
  <c r="D91"/>
  <c r="D90"/>
  <c r="D89"/>
  <c r="D88"/>
  <c r="F88"/>
  <c r="D87"/>
  <c r="D83"/>
  <c r="D82"/>
  <c r="D81"/>
  <c r="D80"/>
  <c r="D79"/>
  <c r="D78"/>
  <c r="D75"/>
  <c r="D71"/>
  <c r="D70"/>
  <c r="D69"/>
  <c r="D68"/>
  <c r="D67"/>
  <c r="D65"/>
  <c r="D64"/>
  <c r="D63"/>
  <c r="D62"/>
  <c r="D61"/>
  <c r="D59"/>
  <c r="D58"/>
  <c r="F58"/>
  <c r="D57"/>
  <c r="D56"/>
  <c r="D55"/>
  <c r="D54"/>
  <c r="D53"/>
  <c r="D51"/>
  <c r="D50"/>
  <c r="D46"/>
  <c r="D45"/>
  <c r="D44"/>
  <c r="D43"/>
  <c r="D42"/>
  <c r="D41"/>
  <c r="D40"/>
  <c r="D38"/>
  <c r="D37"/>
  <c r="D36"/>
  <c r="D39"/>
  <c r="D34"/>
  <c r="D33"/>
  <c r="D32"/>
  <c r="D31"/>
  <c r="D30"/>
  <c r="D29"/>
  <c r="D28"/>
  <c r="D27"/>
  <c r="D22"/>
  <c r="F154"/>
  <c r="F155"/>
  <c r="F158"/>
  <c r="F163"/>
  <c r="F110"/>
  <c r="F115"/>
  <c r="E43" i="8"/>
  <c r="E41"/>
  <c r="D43"/>
  <c r="D42"/>
  <c r="D41"/>
  <c r="D40"/>
  <c r="D39"/>
  <c r="D37"/>
  <c r="D36"/>
  <c r="D35"/>
  <c r="D34"/>
  <c r="D33"/>
  <c r="F33"/>
  <c r="D32"/>
  <c r="D31"/>
  <c r="D30"/>
  <c r="F30"/>
  <c r="D28"/>
  <c r="D27"/>
  <c r="D26"/>
  <c r="F26"/>
  <c r="D25"/>
  <c r="F25"/>
  <c r="D22"/>
  <c r="D21"/>
  <c r="F21"/>
  <c r="D20"/>
  <c r="F20"/>
  <c r="D19"/>
  <c r="D18"/>
  <c r="D17"/>
  <c r="D16"/>
  <c r="H186" i="17"/>
  <c r="H185"/>
  <c r="I192"/>
  <c r="I193"/>
  <c r="I197"/>
  <c r="I198"/>
  <c r="I199"/>
  <c r="I201"/>
  <c r="I202"/>
  <c r="H201"/>
  <c r="H200"/>
  <c r="I200"/>
  <c r="H196"/>
  <c r="I196"/>
  <c r="H192"/>
  <c r="H191"/>
  <c r="H190"/>
  <c r="H183"/>
  <c r="H181"/>
  <c r="H179"/>
  <c r="H176"/>
  <c r="H177"/>
  <c r="H173"/>
  <c r="H172"/>
  <c r="H168"/>
  <c r="H162"/>
  <c r="H161"/>
  <c r="H160"/>
  <c r="H159"/>
  <c r="H158"/>
  <c r="H155"/>
  <c r="H154"/>
  <c r="H153"/>
  <c r="H152"/>
  <c r="H150"/>
  <c r="H149"/>
  <c r="H148"/>
  <c r="H146"/>
  <c r="H145"/>
  <c r="H143"/>
  <c r="H141"/>
  <c r="H137"/>
  <c r="H131"/>
  <c r="H130"/>
  <c r="H129"/>
  <c r="H128"/>
  <c r="H126"/>
  <c r="H125"/>
  <c r="H122"/>
  <c r="I122"/>
  <c r="H120"/>
  <c r="H118"/>
  <c r="H114"/>
  <c r="I114"/>
  <c r="H109"/>
  <c r="H108"/>
  <c r="H107"/>
  <c r="H105"/>
  <c r="I105"/>
  <c r="H104"/>
  <c r="H103"/>
  <c r="H100"/>
  <c r="H99"/>
  <c r="H97"/>
  <c r="H95"/>
  <c r="H90"/>
  <c r="H89"/>
  <c r="H88"/>
  <c r="H87"/>
  <c r="H84"/>
  <c r="H83"/>
  <c r="H82"/>
  <c r="H81"/>
  <c r="H80"/>
  <c r="H77"/>
  <c r="H76"/>
  <c r="H75"/>
  <c r="H74"/>
  <c r="H72"/>
  <c r="H70"/>
  <c r="H71"/>
  <c r="H66"/>
  <c r="H65"/>
  <c r="I65"/>
  <c r="H64"/>
  <c r="H63"/>
  <c r="H59"/>
  <c r="H57"/>
  <c r="H56"/>
  <c r="H55"/>
  <c r="H53"/>
  <c r="H49"/>
  <c r="H46"/>
  <c r="H45"/>
  <c r="H44"/>
  <c r="H41"/>
  <c r="H40"/>
  <c r="H33"/>
  <c r="H28"/>
  <c r="H27"/>
  <c r="H23"/>
  <c r="H22"/>
  <c r="G201"/>
  <c r="G200"/>
  <c r="G194"/>
  <c r="G189"/>
  <c r="G196"/>
  <c r="G195"/>
  <c r="G192"/>
  <c r="G191"/>
  <c r="G190"/>
  <c r="G185"/>
  <c r="G183"/>
  <c r="I183"/>
  <c r="G181"/>
  <c r="G176"/>
  <c r="G179"/>
  <c r="G177"/>
  <c r="G173"/>
  <c r="G172"/>
  <c r="G171"/>
  <c r="G168"/>
  <c r="G167"/>
  <c r="G166"/>
  <c r="G165"/>
  <c r="G162"/>
  <c r="G161"/>
  <c r="G160"/>
  <c r="G159"/>
  <c r="G155"/>
  <c r="G154"/>
  <c r="G153"/>
  <c r="G150"/>
  <c r="G149"/>
  <c r="G148"/>
  <c r="G146"/>
  <c r="G145"/>
  <c r="G143"/>
  <c r="G136"/>
  <c r="G135"/>
  <c r="G141"/>
  <c r="G137"/>
  <c r="G131"/>
  <c r="I131"/>
  <c r="G130"/>
  <c r="G129"/>
  <c r="G126"/>
  <c r="G125"/>
  <c r="G124"/>
  <c r="G122"/>
  <c r="G120"/>
  <c r="G118"/>
  <c r="G114"/>
  <c r="G109"/>
  <c r="G108"/>
  <c r="G105"/>
  <c r="G104"/>
  <c r="G103"/>
  <c r="G100"/>
  <c r="I100"/>
  <c r="G99"/>
  <c r="I99"/>
  <c r="G97"/>
  <c r="G95"/>
  <c r="G94"/>
  <c r="G93"/>
  <c r="G92"/>
  <c r="G90"/>
  <c r="G89"/>
  <c r="G88"/>
  <c r="G87"/>
  <c r="G84"/>
  <c r="G83"/>
  <c r="G82"/>
  <c r="G77"/>
  <c r="G76"/>
  <c r="G72"/>
  <c r="G71"/>
  <c r="G66"/>
  <c r="I66"/>
  <c r="G65"/>
  <c r="G64"/>
  <c r="G59"/>
  <c r="G58"/>
  <c r="G53"/>
  <c r="G52"/>
  <c r="G51"/>
  <c r="G49"/>
  <c r="G45"/>
  <c r="G46"/>
  <c r="G41"/>
  <c r="G40"/>
  <c r="G39"/>
  <c r="G38"/>
  <c r="G33"/>
  <c r="G32"/>
  <c r="G31"/>
  <c r="G30"/>
  <c r="G28"/>
  <c r="G27"/>
  <c r="G26"/>
  <c r="G25"/>
  <c r="G23"/>
  <c r="G22"/>
  <c r="G21"/>
  <c r="G20"/>
  <c r="C121" i="3"/>
  <c r="C120"/>
  <c r="C172"/>
  <c r="C175"/>
  <c r="C173"/>
  <c r="C20"/>
  <c r="E20"/>
  <c r="C22"/>
  <c r="C28"/>
  <c r="C27"/>
  <c r="E27"/>
  <c r="C31"/>
  <c r="C34"/>
  <c r="C38"/>
  <c r="C26"/>
  <c r="E26"/>
  <c r="C44"/>
  <c r="C46"/>
  <c r="C43"/>
  <c r="C48"/>
  <c r="E48"/>
  <c r="C50"/>
  <c r="C53"/>
  <c r="E53"/>
  <c r="C57"/>
  <c r="C60"/>
  <c r="C59"/>
  <c r="C62"/>
  <c r="C65"/>
  <c r="C68"/>
  <c r="C67"/>
  <c r="C76"/>
  <c r="E76"/>
  <c r="C78"/>
  <c r="E78"/>
  <c r="C82"/>
  <c r="C81"/>
  <c r="C80"/>
  <c r="C84"/>
  <c r="E84"/>
  <c r="C85"/>
  <c r="C89"/>
  <c r="E89"/>
  <c r="C92"/>
  <c r="C91"/>
  <c r="E91"/>
  <c r="C105"/>
  <c r="C96"/>
  <c r="E96"/>
  <c r="C107"/>
  <c r="C110"/>
  <c r="C113"/>
  <c r="E113"/>
  <c r="C125"/>
  <c r="C130"/>
  <c r="C132"/>
  <c r="C136"/>
  <c r="C140"/>
  <c r="C142"/>
  <c r="E142"/>
  <c r="C144"/>
  <c r="C146"/>
  <c r="C148"/>
  <c r="E148"/>
  <c r="C150"/>
  <c r="E150"/>
  <c r="C153"/>
  <c r="C152"/>
  <c r="E152"/>
  <c r="C158"/>
  <c r="C157"/>
  <c r="E157"/>
  <c r="C164"/>
  <c r="C166"/>
  <c r="C168"/>
  <c r="C170"/>
  <c r="C178"/>
  <c r="C180"/>
  <c r="C182"/>
  <c r="E182"/>
  <c r="C184"/>
  <c r="C187"/>
  <c r="C189"/>
  <c r="C190"/>
  <c r="C186"/>
  <c r="E186"/>
  <c r="C193"/>
  <c r="C192"/>
  <c r="E192"/>
  <c r="C198"/>
  <c r="C200"/>
  <c r="C202"/>
  <c r="C205"/>
  <c r="E205"/>
  <c r="E47"/>
  <c r="E61"/>
  <c r="E77"/>
  <c r="E90"/>
  <c r="E95"/>
  <c r="E137"/>
  <c r="E145"/>
  <c r="E147"/>
  <c r="E149"/>
  <c r="E154"/>
  <c r="E165"/>
  <c r="E167"/>
  <c r="E178"/>
  <c r="E189"/>
  <c r="E202"/>
  <c r="E187"/>
  <c r="E169"/>
  <c r="E161"/>
  <c r="E141"/>
  <c r="E129"/>
  <c r="E106"/>
  <c r="E31"/>
  <c r="D46"/>
  <c r="D44"/>
  <c r="F149" i="11"/>
  <c r="F120"/>
  <c r="F104"/>
  <c r="F35"/>
  <c r="F23" i="8"/>
  <c r="F28"/>
  <c r="F32"/>
  <c r="F36"/>
  <c r="D118" i="3"/>
  <c r="D22"/>
  <c r="E22"/>
  <c r="E42" i="8"/>
  <c r="F42" s="1"/>
  <c r="E37"/>
  <c r="E34"/>
  <c r="E33"/>
  <c r="F31"/>
  <c r="E30"/>
  <c r="E27"/>
  <c r="F27"/>
  <c r="E24"/>
  <c r="E22"/>
  <c r="F22"/>
  <c r="E20"/>
  <c r="E16"/>
  <c r="F40"/>
  <c r="F35"/>
  <c r="F19"/>
  <c r="F18"/>
  <c r="I174" i="17"/>
  <c r="I181"/>
  <c r="I187"/>
  <c r="I190"/>
  <c r="I169"/>
  <c r="I172"/>
  <c r="I173"/>
  <c r="I157"/>
  <c r="I132"/>
  <c r="I144"/>
  <c r="I106"/>
  <c r="I110"/>
  <c r="I111"/>
  <c r="I115"/>
  <c r="I116"/>
  <c r="I90"/>
  <c r="I91"/>
  <c r="I96"/>
  <c r="I101"/>
  <c r="I79"/>
  <c r="I85"/>
  <c r="I68"/>
  <c r="I69"/>
  <c r="I73"/>
  <c r="I78"/>
  <c r="I54"/>
  <c r="I60"/>
  <c r="I61"/>
  <c r="I34"/>
  <c r="I35"/>
  <c r="I36"/>
  <c r="I37"/>
  <c r="I42"/>
  <c r="I47"/>
  <c r="I48"/>
  <c r="I50"/>
  <c r="I24"/>
  <c r="I29"/>
  <c r="I23"/>
  <c r="I84"/>
  <c r="I89"/>
  <c r="I95"/>
  <c r="I119"/>
  <c r="I117"/>
  <c r="I156"/>
  <c r="I180"/>
  <c r="I184"/>
  <c r="E184" i="3"/>
  <c r="E185"/>
  <c r="E188"/>
  <c r="E190"/>
  <c r="E191"/>
  <c r="E193"/>
  <c r="E194"/>
  <c r="E195"/>
  <c r="E196"/>
  <c r="E197"/>
  <c r="E198"/>
  <c r="E199"/>
  <c r="E200"/>
  <c r="E201"/>
  <c r="E203"/>
  <c r="E206"/>
  <c r="E208"/>
  <c r="E209"/>
  <c r="E210"/>
  <c r="E211"/>
  <c r="E212"/>
  <c r="E213"/>
  <c r="E214"/>
  <c r="E215"/>
  <c r="E216"/>
  <c r="E85"/>
  <c r="E92"/>
  <c r="E93"/>
  <c r="E94"/>
  <c r="E97"/>
  <c r="E98"/>
  <c r="E99"/>
  <c r="E100"/>
  <c r="E101"/>
  <c r="E102"/>
  <c r="E103"/>
  <c r="E107"/>
  <c r="E108"/>
  <c r="E109"/>
  <c r="E110"/>
  <c r="E111"/>
  <c r="E112"/>
  <c r="E114"/>
  <c r="E115"/>
  <c r="E116"/>
  <c r="E122"/>
  <c r="E123"/>
  <c r="E125"/>
  <c r="E126"/>
  <c r="E128"/>
  <c r="E131"/>
  <c r="E132"/>
  <c r="E133"/>
  <c r="E134"/>
  <c r="E135"/>
  <c r="E136"/>
  <c r="E138"/>
  <c r="E139"/>
  <c r="E140"/>
  <c r="E143"/>
  <c r="E144"/>
  <c r="E146"/>
  <c r="E151"/>
  <c r="E153"/>
  <c r="E156"/>
  <c r="E158"/>
  <c r="E159"/>
  <c r="E160"/>
  <c r="E162"/>
  <c r="E163"/>
  <c r="E164"/>
  <c r="E166"/>
  <c r="E168"/>
  <c r="E170"/>
  <c r="E171"/>
  <c r="E176"/>
  <c r="E177"/>
  <c r="E179"/>
  <c r="E181"/>
  <c r="E183"/>
  <c r="E24"/>
  <c r="E25"/>
  <c r="E29"/>
  <c r="E30"/>
  <c r="E32"/>
  <c r="E33"/>
  <c r="E34"/>
  <c r="E35"/>
  <c r="E36"/>
  <c r="E37"/>
  <c r="E38"/>
  <c r="E39"/>
  <c r="E40"/>
  <c r="E45"/>
  <c r="E46"/>
  <c r="E49"/>
  <c r="E54"/>
  <c r="E60"/>
  <c r="E68"/>
  <c r="E69"/>
  <c r="E70"/>
  <c r="E71"/>
  <c r="E72"/>
  <c r="E21"/>
  <c r="E23"/>
  <c r="D205"/>
  <c r="D204"/>
  <c r="D202"/>
  <c r="D200"/>
  <c r="D198"/>
  <c r="D193"/>
  <c r="D192"/>
  <c r="D190"/>
  <c r="D189"/>
  <c r="D187"/>
  <c r="D186"/>
  <c r="D184"/>
  <c r="D182"/>
  <c r="D175"/>
  <c r="D121"/>
  <c r="D120"/>
  <c r="D180"/>
  <c r="D178"/>
  <c r="D170"/>
  <c r="D168"/>
  <c r="D166"/>
  <c r="D164"/>
  <c r="D158"/>
  <c r="D157"/>
  <c r="D153"/>
  <c r="D152"/>
  <c r="D150"/>
  <c r="D148"/>
  <c r="D146"/>
  <c r="D144"/>
  <c r="D142"/>
  <c r="D140"/>
  <c r="D136"/>
  <c r="D127"/>
  <c r="D132"/>
  <c r="D130"/>
  <c r="D125"/>
  <c r="D113"/>
  <c r="D110"/>
  <c r="D96"/>
  <c r="D107"/>
  <c r="D105"/>
  <c r="D92"/>
  <c r="D91"/>
  <c r="D87"/>
  <c r="D89"/>
  <c r="D88"/>
  <c r="D85"/>
  <c r="D84"/>
  <c r="D82"/>
  <c r="D81"/>
  <c r="D78"/>
  <c r="D76"/>
  <c r="D75"/>
  <c r="D74"/>
  <c r="D68"/>
  <c r="D67"/>
  <c r="D65"/>
  <c r="E65"/>
  <c r="D62"/>
  <c r="D59"/>
  <c r="D60"/>
  <c r="D57"/>
  <c r="D53"/>
  <c r="D52"/>
  <c r="D48"/>
  <c r="E44"/>
  <c r="D43"/>
  <c r="D42"/>
  <c r="D38"/>
  <c r="D34"/>
  <c r="D27"/>
  <c r="D31"/>
  <c r="D28"/>
  <c r="D26"/>
  <c r="D20"/>
  <c r="D19"/>
  <c r="C48" i="1"/>
  <c r="C46"/>
  <c r="C42"/>
  <c r="C41"/>
  <c r="C39"/>
  <c r="C38"/>
  <c r="C35"/>
  <c r="C33"/>
  <c r="C30"/>
  <c r="C28"/>
  <c r="C25"/>
  <c r="C23"/>
  <c r="C22"/>
  <c r="C20"/>
  <c r="C18"/>
  <c r="D18"/>
  <c r="D20"/>
  <c r="D23"/>
  <c r="D22"/>
  <c r="D25"/>
  <c r="E22"/>
  <c r="D28"/>
  <c r="D27"/>
  <c r="D30"/>
  <c r="D33"/>
  <c r="D32"/>
  <c r="D35"/>
  <c r="E32"/>
  <c r="D42"/>
  <c r="D41"/>
  <c r="D37"/>
  <c r="D50"/>
  <c r="D39"/>
  <c r="D38"/>
  <c r="D46"/>
  <c r="D48"/>
  <c r="C20" i="12"/>
  <c r="C32" i="1"/>
  <c r="C27"/>
  <c r="F23" i="11"/>
  <c r="F34" i="8"/>
  <c r="E29"/>
  <c r="F43"/>
  <c r="I123" i="17"/>
  <c r="I142"/>
  <c r="I143"/>
  <c r="I41"/>
  <c r="D80" i="3"/>
  <c r="D64"/>
  <c r="E62"/>
  <c r="I178" i="17"/>
  <c r="I140"/>
  <c r="I98"/>
  <c r="I182"/>
  <c r="I127"/>
  <c r="I126"/>
  <c r="F41" i="8"/>
  <c r="I177" i="17"/>
  <c r="D56" i="3"/>
  <c r="E57"/>
  <c r="D18"/>
  <c r="D17"/>
  <c r="D207"/>
  <c r="E175"/>
  <c r="C64"/>
  <c r="E64"/>
  <c r="E67"/>
  <c r="E43"/>
  <c r="C42"/>
  <c r="C127"/>
  <c r="C56"/>
  <c r="E56"/>
  <c r="E59"/>
  <c r="E130"/>
  <c r="E105"/>
  <c r="C204"/>
  <c r="E204"/>
  <c r="C88"/>
  <c r="C19"/>
  <c r="C18"/>
  <c r="E82"/>
  <c r="C75"/>
  <c r="C52"/>
  <c r="E52"/>
  <c r="E180"/>
  <c r="E79"/>
  <c r="E80"/>
  <c r="E81"/>
  <c r="E28"/>
  <c r="E104"/>
  <c r="E155"/>
  <c r="E83"/>
  <c r="E19"/>
  <c r="E73"/>
  <c r="E86"/>
  <c r="E66"/>
  <c r="E88"/>
  <c r="C87"/>
  <c r="E87"/>
  <c r="C74"/>
  <c r="E74"/>
  <c r="E75"/>
  <c r="E127"/>
  <c r="E63"/>
  <c r="E42"/>
  <c r="E58"/>
  <c r="E124"/>
  <c r="E117"/>
  <c r="E18"/>
  <c r="E120"/>
  <c r="E121"/>
  <c r="C17"/>
  <c r="C207"/>
  <c r="E207"/>
  <c r="E55"/>
  <c r="E17"/>
  <c r="H195" i="17"/>
  <c r="I195"/>
  <c r="I191"/>
  <c r="I185"/>
  <c r="H175"/>
  <c r="I186"/>
  <c r="I179"/>
  <c r="I155"/>
  <c r="I145"/>
  <c r="I125"/>
  <c r="H124"/>
  <c r="H62"/>
  <c r="H58"/>
  <c r="H26"/>
  <c r="I27"/>
  <c r="H167"/>
  <c r="I168"/>
  <c r="E39" i="8"/>
  <c r="I97" i="17"/>
  <c r="H94"/>
  <c r="H113"/>
  <c r="H112"/>
  <c r="I141"/>
  <c r="H136"/>
  <c r="H135"/>
  <c r="H171"/>
  <c r="I171"/>
  <c r="I46"/>
  <c r="I22"/>
  <c r="H21"/>
  <c r="H20"/>
  <c r="H32"/>
  <c r="I33"/>
  <c r="H52"/>
  <c r="I53"/>
  <c r="I28"/>
  <c r="H39"/>
  <c r="H38"/>
  <c r="I38"/>
  <c r="I40"/>
  <c r="I72"/>
  <c r="I71"/>
  <c r="I124"/>
  <c r="I21"/>
  <c r="I58"/>
  <c r="I103"/>
  <c r="I118"/>
  <c r="G158"/>
  <c r="I176"/>
  <c r="G175"/>
  <c r="G63"/>
  <c r="I64"/>
  <c r="G81"/>
  <c r="I82"/>
  <c r="G128"/>
  <c r="I128"/>
  <c r="I129"/>
  <c r="G134"/>
  <c r="I108"/>
  <c r="G107"/>
  <c r="I107"/>
  <c r="I153"/>
  <c r="G152"/>
  <c r="I152"/>
  <c r="G44"/>
  <c r="I45"/>
  <c r="I76"/>
  <c r="G75"/>
  <c r="G188"/>
  <c r="I87"/>
  <c r="I83"/>
  <c r="I49"/>
  <c r="I104"/>
  <c r="I130"/>
  <c r="I77"/>
  <c r="I109"/>
  <c r="G57"/>
  <c r="G70"/>
  <c r="I70"/>
  <c r="G113"/>
  <c r="I154"/>
  <c r="I20"/>
  <c r="I88"/>
  <c r="I59"/>
  <c r="H194"/>
  <c r="F51" i="11"/>
  <c r="I39" i="17"/>
  <c r="H51"/>
  <c r="I52"/>
  <c r="F100" i="11"/>
  <c r="H102" i="17"/>
  <c r="H170"/>
  <c r="I32"/>
  <c r="H31"/>
  <c r="I94"/>
  <c r="H93"/>
  <c r="F106" i="11"/>
  <c r="F39" i="8"/>
  <c r="H25" i="17"/>
  <c r="I25"/>
  <c r="I26"/>
  <c r="H166"/>
  <c r="I167"/>
  <c r="I113"/>
  <c r="G112"/>
  <c r="G43"/>
  <c r="I44"/>
  <c r="G74"/>
  <c r="I74"/>
  <c r="I75"/>
  <c r="G170"/>
  <c r="I175"/>
  <c r="I57"/>
  <c r="G56"/>
  <c r="G133"/>
  <c r="I81"/>
  <c r="G80"/>
  <c r="I80"/>
  <c r="I63"/>
  <c r="I194"/>
  <c r="H189"/>
  <c r="H92"/>
  <c r="I93"/>
  <c r="I31"/>
  <c r="H30"/>
  <c r="I30"/>
  <c r="H165"/>
  <c r="I166"/>
  <c r="I51"/>
  <c r="H43"/>
  <c r="I43"/>
  <c r="G62"/>
  <c r="I62"/>
  <c r="I170"/>
  <c r="G164"/>
  <c r="G19"/>
  <c r="G55"/>
  <c r="I55"/>
  <c r="I56"/>
  <c r="I112"/>
  <c r="G102"/>
  <c r="H188"/>
  <c r="I188"/>
  <c r="I189"/>
  <c r="I164"/>
  <c r="H164"/>
  <c r="I165"/>
  <c r="I92"/>
  <c r="H86"/>
  <c r="H19"/>
  <c r="I102"/>
  <c r="G86"/>
  <c r="I19"/>
  <c r="I86"/>
  <c r="G203"/>
  <c r="F93" i="11"/>
  <c r="F89"/>
  <c r="F66"/>
  <c r="F103"/>
  <c r="E44" i="8"/>
  <c r="C37" i="1"/>
  <c r="C50"/>
  <c r="D24" i="8"/>
  <c r="F24"/>
  <c r="I135" i="17"/>
  <c r="H134"/>
  <c r="I134"/>
  <c r="H133"/>
  <c r="F108" i="11"/>
  <c r="H203" i="17"/>
  <c r="I203"/>
  <c r="I133"/>
  <c r="E156" i="11"/>
  <c r="F156" s="1"/>
  <c r="F113"/>
  <c r="E102"/>
  <c r="E62"/>
  <c r="E61" s="1"/>
  <c r="F61" s="1"/>
  <c r="E77"/>
  <c r="F150"/>
  <c r="F105"/>
  <c r="F53"/>
  <c r="F87"/>
  <c r="F79"/>
  <c r="F44"/>
  <c r="F28"/>
  <c r="F68"/>
  <c r="F143"/>
  <c r="F71"/>
  <c r="F33"/>
  <c r="F39"/>
  <c r="F146"/>
  <c r="F34"/>
  <c r="F22"/>
  <c r="F75"/>
  <c r="F161"/>
  <c r="F27"/>
  <c r="D136"/>
  <c r="D101"/>
  <c r="F102"/>
  <c r="D117"/>
  <c r="D116"/>
  <c r="D77"/>
  <c r="D76"/>
  <c r="D156"/>
  <c r="F107"/>
  <c r="F77"/>
  <c r="F83"/>
  <c r="F91"/>
  <c r="F96"/>
  <c r="F114"/>
  <c r="D21"/>
  <c r="D26"/>
  <c r="D25"/>
  <c r="D24"/>
  <c r="D52"/>
  <c r="D74"/>
  <c r="D73"/>
  <c r="D72"/>
  <c r="D86"/>
  <c r="D142"/>
  <c r="D141"/>
  <c r="F90"/>
  <c r="F40"/>
  <c r="F70"/>
  <c r="F69"/>
  <c r="F63"/>
  <c r="F50"/>
  <c r="F57"/>
  <c r="F144"/>
  <c r="F145"/>
  <c r="F81"/>
  <c r="F159"/>
  <c r="F16" i="8"/>
  <c r="F25" i="11"/>
  <c r="F82"/>
  <c r="F78"/>
  <c r="F17" i="8"/>
  <c r="F157" i="11"/>
  <c r="F26"/>
  <c r="D29" i="8"/>
  <c r="F29"/>
  <c r="F142" i="11"/>
  <c r="F74"/>
  <c r="F131"/>
  <c r="F65"/>
  <c r="F119"/>
  <c r="F32"/>
  <c r="F76"/>
  <c r="D85"/>
  <c r="F86"/>
  <c r="D49"/>
  <c r="D20"/>
  <c r="F21"/>
  <c r="D140"/>
  <c r="F62"/>
  <c r="F24"/>
  <c r="D44" i="8"/>
  <c r="F44"/>
  <c r="F95" i="11"/>
  <c r="D48"/>
  <c r="D19"/>
  <c r="D164"/>
  <c r="F20"/>
  <c r="D84"/>
  <c r="E84" l="1"/>
  <c r="F84" s="1"/>
  <c r="F85"/>
  <c r="F31"/>
  <c r="E30"/>
  <c r="E37"/>
  <c r="F38"/>
  <c r="E49"/>
  <c r="F52"/>
  <c r="F112"/>
  <c r="E111"/>
  <c r="E117"/>
  <c r="F118"/>
  <c r="E147"/>
  <c r="F147" s="1"/>
  <c r="F148"/>
  <c r="F73"/>
  <c r="E72"/>
  <c r="F72" s="1"/>
  <c r="E140"/>
  <c r="F140" s="1"/>
  <c r="F141"/>
  <c r="F43"/>
  <c r="E42"/>
  <c r="F42" s="1"/>
  <c r="E130"/>
  <c r="F130" l="1"/>
  <c r="E129"/>
  <c r="F129" s="1"/>
  <c r="F37"/>
  <c r="E36"/>
  <c r="F36" s="1"/>
  <c r="F111"/>
  <c r="E101"/>
  <c r="F101" s="1"/>
  <c r="F117"/>
  <c r="E116"/>
  <c r="F116" s="1"/>
  <c r="F49"/>
  <c r="E48"/>
  <c r="F48" s="1"/>
  <c r="E29"/>
  <c r="F30"/>
  <c r="E19" l="1"/>
  <c r="F29"/>
  <c r="E164" l="1"/>
  <c r="F164" s="1"/>
  <c r="F19"/>
</calcChain>
</file>

<file path=xl/sharedStrings.xml><?xml version="1.0" encoding="utf-8"?>
<sst xmlns="http://schemas.openxmlformats.org/spreadsheetml/2006/main" count="1907" uniqueCount="733">
  <si>
    <t>010</t>
  </si>
  <si>
    <t>Администрация Солнечного сельсовета Усть-Абаканского района Республики Хакасия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</si>
  <si>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</si>
  <si>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</si>
  <si>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</si>
  <si>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</si>
  <si>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</si>
  <si>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</si>
  <si>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</si>
  <si>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</si>
  <si>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</si>
  <si>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</si>
  <si>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</si>
  <si>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</si>
  <si>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</si>
  <si>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</si>
  <si>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</si>
  <si>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</si>
  <si>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</si>
  <si>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</si>
  <si>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</si>
  <si>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</si>
  <si>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</si>
  <si>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</si>
  <si>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</si>
  <si>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</si>
  <si>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</si>
  <si>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</si>
  <si>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</si>
  <si>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</si>
  <si>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</si>
  <si>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</si>
  <si>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</si>
  <si>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</si>
  <si>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</si>
  <si>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</si>
  <si>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</si>
  <si>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</si>
  <si>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</si>
  <si>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</si>
  <si>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</si>
  <si>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</si>
  <si>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</si>
  <si>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</si>
  <si>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</si>
  <si>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</si>
  <si>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</si>
  <si>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</si>
  <si>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</si>
  <si>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</si>
  <si>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</si>
  <si>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</si>
  <si>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</si>
  <si>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</si>
  <si>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</si>
  <si>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</si>
  <si>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</si>
  <si>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</si>
  <si>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</si>
  <si>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</si>
  <si>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</si>
  <si>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</si>
  <si>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</si>
  <si>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</si>
  <si>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</si>
  <si>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</si>
  <si>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</si>
  <si>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</si>
  <si>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</si>
  <si>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</si>
  <si>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</si>
  <si>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</si>
  <si>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</si>
  <si>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</si>
  <si>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</si>
  <si>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</si>
  <si>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</si>
  <si>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</si>
  <si>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</si>
  <si>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</si>
  <si>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</si>
  <si>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</si>
  <si>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</si>
  <si>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</si>
  <si>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</si>
  <si>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</si>
  <si>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</si>
  <si>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</si>
  <si>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</si>
  <si>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</si>
  <si>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</si>
  <si>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</si>
  <si>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</si>
  <si>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</si>
  <si>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</si>
  <si>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</si>
  <si>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</si>
  <si>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</si>
  <si>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</si>
  <si>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</si>
  <si>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</si>
  <si>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</si>
  <si>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</si>
  <si>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</si>
  <si>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</si>
  <si>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</si>
  <si>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</si>
  <si>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</si>
  <si>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</si>
  <si>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</si>
  <si>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</si>
  <si>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</si>
  <si>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</si>
  <si>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</si>
  <si>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</si>
  <si>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</si>
  <si>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</si>
  <si>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</si>
  <si>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</si>
  <si>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</si>
  <si>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</si>
  <si>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</si>
  <si>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</si>
  <si>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</si>
  <si>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</si>
  <si>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</si>
  <si>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</si>
  <si>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</si>
  <si>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</si>
  <si>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</si>
  <si>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</si>
  <si>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</si>
  <si>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</si>
  <si>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</si>
  <si>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</si>
  <si>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</si>
  <si>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</si>
  <si>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</si>
  <si>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</si>
  <si>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</si>
  <si>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</si>
  <si>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</si>
  <si>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</si>
  <si>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</si>
  <si>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</si>
  <si>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</si>
  <si>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</si>
  <si>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</si>
  <si>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</si>
  <si>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</si>
  <si>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</si>
  <si>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</si>
  <si>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</si>
  <si>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</si>
  <si>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</si>
  <si>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Земельный налог с организаций</t>
  </si>
  <si>
    <t>Земельный налог с физических лиц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</si>
  <si>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</si>
  <si>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</si>
  <si>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</si>
  <si>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</si>
  <si>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</si>
  <si>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</si>
  <si>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</si>
  <si>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</si>
  <si>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</si>
  <si>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</si>
  <si>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</si>
  <si>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</si>
  <si>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</si>
  <si>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</si>
  <si>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</si>
  <si>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</si>
  <si>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</si>
  <si>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</si>
  <si>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</si>
  <si>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</si>
  <si>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Обеспечение благоустройства территории  </t>
  </si>
  <si>
    <t>000 1 01 02020 01 0000 110</t>
  </si>
  <si>
    <t>000 1 01 02030 01 0000 110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</si>
  <si>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</si>
  <si>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</si>
  <si>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</si>
  <si>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</si>
  <si>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</si>
  <si>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</si>
  <si>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</si>
  <si>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</si>
  <si>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</si>
  <si>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</si>
  <si>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</si>
  <si>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</si>
  <si>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</si>
  <si>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</si>
  <si>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</si>
  <si>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</si>
  <si>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</si>
  <si>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</si>
  <si>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</si>
  <si>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</si>
  <si>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</si>
  <si>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</si>
  <si>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</si>
  <si>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</si>
  <si>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</si>
  <si>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</si>
  <si>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</si>
  <si>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</si>
  <si>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</si>
  <si>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</si>
  <si>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</si>
  <si>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</si>
  <si>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</si>
  <si>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</si>
  <si>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</si>
  <si>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</si>
  <si>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</si>
  <si>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</si>
  <si>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</si>
  <si>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</si>
  <si>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</si>
  <si>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</si>
  <si>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</si>
  <si>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</si>
  <si>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</si>
  <si>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</si>
  <si>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</si>
  <si>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</si>
  <si>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</si>
  <si>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</si>
  <si>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</si>
  <si>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</si>
  <si>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</si>
  <si>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</si>
  <si>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</si>
  <si>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</si>
  <si>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</si>
  <si>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</si>
  <si>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</si>
  <si>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</si>
  <si>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</si>
  <si>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</si>
  <si>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</si>
  <si>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</si>
  <si>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</si>
  <si>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</si>
  <si>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</si>
  <si>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</si>
  <si>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</si>
  <si>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</si>
  <si>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</si>
  <si>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</si>
  <si>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</si>
  <si>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</si>
  <si>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</si>
  <si>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</si>
  <si>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</si>
  <si>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</si>
  <si>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</si>
  <si>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</si>
  <si>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</si>
  <si>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</si>
  <si>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</si>
  <si>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</si>
  <si>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</si>
  <si>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</si>
  <si>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</si>
  <si>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</si>
  <si>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</si>
  <si>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</si>
  <si>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</si>
  <si>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</si>
  <si>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</si>
  <si>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</si>
  <si>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</si>
  <si>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</si>
  <si>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</si>
  <si>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</si>
  <si>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</si>
  <si>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Мероприятие по обеспечению граждан, нуждающихся в жилых помещениях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</si>
  <si>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</si>
  <si>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</si>
  <si>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</si>
  <si>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</si>
  <si>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</si>
  <si>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</si>
  <si>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</si>
  <si>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</si>
  <si>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</si>
  <si>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</si>
  <si>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</si>
  <si>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</si>
  <si>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</si>
  <si>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</si>
  <si>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</si>
  <si>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</si>
  <si>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</si>
  <si>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</si>
  <si>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</si>
  <si>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</si>
  <si>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</si>
  <si>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</si>
  <si>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</si>
  <si>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</si>
  <si>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</si>
  <si>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</si>
  <si>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</si>
  <si>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</si>
  <si>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</si>
  <si>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</si>
  <si>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</si>
  <si>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</si>
  <si>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</si>
  <si>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</si>
  <si>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</si>
  <si>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</si>
  <si>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</si>
  <si>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</si>
  <si>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000 1 13 00000 00 0000 000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</si>
  <si>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</si>
  <si>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</si>
  <si>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</si>
  <si>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</si>
  <si>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</si>
  <si>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</si>
  <si>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</si>
  <si>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</si>
  <si>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</si>
  <si>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</si>
  <si>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</si>
  <si>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</si>
  <si>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</si>
  <si>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</si>
  <si>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</si>
  <si>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</si>
  <si>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</si>
  <si>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</si>
  <si>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</si>
  <si>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</si>
  <si>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</si>
  <si>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</si>
  <si>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</si>
  <si>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</si>
  <si>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</si>
  <si>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</si>
  <si>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</si>
  <si>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</si>
  <si>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</si>
  <si>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</si>
  <si>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</si>
  <si>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</si>
  <si>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</si>
  <si>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</si>
  <si>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</si>
  <si>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</si>
  <si>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</si>
  <si>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</si>
  <si>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</si>
  <si>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</si>
  <si>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</si>
  <si>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</si>
  <si>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</si>
  <si>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</si>
  <si>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</si>
  <si>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</si>
  <si>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</si>
  <si>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</si>
  <si>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</si>
  <si>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</si>
  <si>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</si>
  <si>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</si>
  <si>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</si>
  <si>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</si>
  <si>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</si>
  <si>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</si>
  <si>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</si>
  <si>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</si>
  <si>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</si>
  <si>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</si>
  <si>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</si>
  <si>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</si>
  <si>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</si>
  <si>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</si>
  <si>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</si>
  <si>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</si>
  <si>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</si>
  <si>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</si>
  <si>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</si>
  <si>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</si>
  <si>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</si>
  <si>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</si>
  <si>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</si>
  <si>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</si>
  <si>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</si>
  <si>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</si>
  <si>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</si>
  <si>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</si>
  <si>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</si>
  <si>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</si>
  <si>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</si>
  <si>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</si>
  <si>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</si>
  <si>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</si>
  <si>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</si>
  <si>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</si>
  <si>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</si>
  <si>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</si>
  <si>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</si>
  <si>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</si>
  <si>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</si>
  <si>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</si>
  <si>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</si>
  <si>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</si>
  <si>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</si>
  <si>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</si>
  <si>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</si>
  <si>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</si>
  <si>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</si>
  <si>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</si>
  <si>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</si>
  <si>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</si>
  <si>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</si>
  <si>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</si>
  <si>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</si>
  <si>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</si>
  <si>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</si>
  <si>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</si>
  <si>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</si>
  <si>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</si>
  <si>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</si>
  <si>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</si>
  <si>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</si>
  <si>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</si>
  <si>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</si>
  <si>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</si>
  <si>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</si>
  <si>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</si>
  <si>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</si>
  <si>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</si>
  <si>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</si>
  <si>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</si>
  <si>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</si>
  <si>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</si>
  <si>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</si>
  <si>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</si>
  <si>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</si>
  <si>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</si>
  <si>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</si>
  <si>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</si>
  <si>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</si>
  <si>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</si>
  <si>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</si>
  <si>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</si>
  <si>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</si>
  <si>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</si>
  <si>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</si>
  <si>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</si>
  <si>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</si>
  <si>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</si>
  <si>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</si>
  <si>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</si>
  <si>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</si>
  <si>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</si>
  <si>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</si>
  <si>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</si>
  <si>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</si>
  <si>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</si>
  <si>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</si>
  <si>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</si>
  <si>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</si>
  <si>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</si>
  <si>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</si>
  <si>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</si>
  <si>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</si>
  <si>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</si>
  <si>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</si>
  <si>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</si>
  <si>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</si>
  <si>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</si>
  <si>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</si>
  <si>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</si>
  <si>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</si>
  <si>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</si>
  <si>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</si>
  <si>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</si>
  <si>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</si>
  <si>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</si>
  <si>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</si>
  <si>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</si>
  <si>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</si>
  <si>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</si>
  <si>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</si>
  <si>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</si>
  <si>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</si>
  <si>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</si>
  <si>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</si>
  <si>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</si>
  <si>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</si>
  <si>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</si>
  <si>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</si>
  <si>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</si>
  <si>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</si>
  <si>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</si>
  <si>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Развитие ТОС</t>
  </si>
  <si>
    <t>Обеспечение деятельности ТОС</t>
  </si>
  <si>
    <t>Муниципальная программа "Социальная поддержка населения муниципального образования Солнечный сельсовет на 2014-2020 годы"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</si>
  <si>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</si>
  <si>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</si>
  <si>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</si>
  <si>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</si>
  <si>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</si>
  <si>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</si>
  <si>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</si>
  <si>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</si>
  <si>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</si>
  <si>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</si>
  <si>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</si>
  <si>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</si>
  <si>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</si>
  <si>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</si>
  <si>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</si>
  <si>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</si>
  <si>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</si>
  <si>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</si>
  <si>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</si>
  <si>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</si>
  <si>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</si>
  <si>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</si>
  <si>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</si>
  <si>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</si>
  <si>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</si>
  <si>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</si>
  <si>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</si>
  <si>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Прочие межбюджетные трансферты, передаваемые бюджетам</t>
  </si>
  <si>
    <t>000 2 07 00000 00 0000 180</t>
  </si>
  <si>
    <t>ПРОЧИЕ БЕЗВОЗМЕЗДНЫЕ ПОСТУПЛЕНИЯ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</si>
  <si>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</si>
  <si>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</si>
  <si>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</si>
  <si>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</si>
  <si>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</si>
  <si>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</si>
  <si>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</si>
  <si>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</si>
  <si>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</si>
  <si>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</si>
  <si>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</si>
  <si>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</si>
  <si>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</si>
  <si>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</si>
  <si>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</si>
  <si>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</si>
  <si>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000 1 03 02260 01 0000 110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</si>
  <si>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</si>
  <si>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</si>
  <si>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ГОСУДАРСТВЕННАЯ ПОШЛИНА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</si>
  <si>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</si>
  <si>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</si>
  <si>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</si>
  <si>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15001 00000</t>
  </si>
  <si>
    <t>000 2 07 05030 10 0000 180</t>
  </si>
  <si>
    <t xml:space="preserve">Прочие безвозмездные поступления в бюджеты сельских поселений </t>
  </si>
  <si>
    <t>000 2 07 00000 00 0000 000</t>
  </si>
  <si>
    <t>000 2 07 05000 10 0000 180</t>
  </si>
  <si>
    <t>рублей</t>
  </si>
  <si>
    <t>000 1 06 06033 10 0000 110</t>
  </si>
  <si>
    <t>000 1 06 06043 10 0000 110</t>
  </si>
  <si>
    <t>000 1 06 06000 00 0000 110</t>
  </si>
  <si>
    <t>000 1 06 06030 00 0000 110</t>
  </si>
  <si>
    <t>000 1 06 06040 00 0000 110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</si>
  <si>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</si>
  <si>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</si>
  <si>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</si>
  <si>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</si>
  <si>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</si>
  <si>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</si>
  <si>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</si>
  <si>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Единый сельскохозяйственный налог ( за налоговые периоды, истекшие до 1 января 2011 года)</t>
  </si>
  <si>
    <t>Сумма                           на 2019 год</t>
  </si>
  <si>
    <t>Мероприятия по профилактике злоупотребления наркотическими веществами</t>
  </si>
  <si>
    <t>Утилизация бытовых отходов и мусора</t>
  </si>
  <si>
    <t>Организация сбора и вывоза бытовых отходов и мусора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</si>
  <si>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</si>
  <si>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</si>
  <si>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</si>
  <si>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</si>
  <si>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244</t>
  </si>
  <si>
    <t>Исполнение судебных актов</t>
  </si>
  <si>
    <t>830</t>
  </si>
  <si>
    <t>Сумма на 2019 год</t>
  </si>
  <si>
    <t>15001 22260</t>
  </si>
  <si>
    <t>17001 22260</t>
  </si>
  <si>
    <t>22001 22500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</si>
  <si>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</si>
  <si>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</si>
  <si>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</si>
  <si>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</si>
  <si>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</si>
  <si>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</si>
  <si>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</si>
  <si>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</si>
  <si>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</si>
  <si>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</si>
  <si>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</si>
  <si>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</si>
  <si>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</si>
  <si>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</si>
  <si>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</si>
  <si>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</si>
  <si>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</si>
  <si>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13003 42080</t>
  </si>
  <si>
    <t>20002 14910</t>
  </si>
  <si>
    <t>20002 70270</t>
  </si>
  <si>
    <t>12001 22100</t>
  </si>
  <si>
    <t>14003 00000</t>
  </si>
  <si>
    <t>14003 22620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</si>
  <si>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</si>
  <si>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</si>
  <si>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</si>
  <si>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</si>
  <si>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</si>
  <si>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</si>
  <si>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</si>
  <si>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2016-2018 годах с учетом необходимости  развития малоэтажного жилищного строительства"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</si>
  <si>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</si>
  <si>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Субвенции бюджетам сельских поселений на оплату жилищно-коммунальных услуг отдельным категориям граждан</t>
  </si>
  <si>
    <t>Субвенции бюджетам на оплату жилищно-коммунальных услуг отдельным категориям граждан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</si>
  <si>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</si>
  <si>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</si>
  <si>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</si>
  <si>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</si>
  <si>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70700 22590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</si>
  <si>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</si>
  <si>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2018-2019 годах с учетом необходимости  равития малоэтажного жилищного строительства"</t>
  </si>
  <si>
    <t>Здравоохранение</t>
  </si>
  <si>
    <t>Другие вопросы в области здравоохранения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</si>
  <si>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</si>
  <si>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</si>
  <si>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Иные мероприятия в области здравоохранения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</si>
  <si>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</si>
  <si>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24000 00000</t>
  </si>
  <si>
    <t>21001 22590</t>
  </si>
  <si>
    <t>Мероприятия по организации и содержанию мест захоронения</t>
  </si>
  <si>
    <t>Сумма                           на 2019год</t>
  </si>
  <si>
    <t>Оценка прав недвижимости имущества</t>
  </si>
  <si>
    <t>24001 00000</t>
  </si>
  <si>
    <t>24001 22060</t>
  </si>
  <si>
    <t>Обеспечение и развитие культуры</t>
  </si>
  <si>
    <t>Мероприятия по ремонту шиферной кровли Солнечного ДК</t>
  </si>
  <si>
    <t xml:space="preserve">Сумма на                  2019 год                  </t>
  </si>
  <si>
    <t>23004 00000</t>
  </si>
  <si>
    <t>23004 22160</t>
  </si>
  <si>
    <t>Прочие доходы от оказания платных услуг (работ) получателями средств бюджетов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</si>
  <si>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</si>
  <si>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ОКАЗАНИЯ ПЛАТНЫХ УСЛУГ И КОМПЕНСАЦИИ ЗАТРАТ ГОСУДАРСТВА</t>
  </si>
  <si>
    <t>000 2 02 35118 10 0000 150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</si>
  <si>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</si>
  <si>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бюджетной системы Российской Федерации</t>
  </si>
  <si>
    <t>000 2 02 03000 00 0000 150</t>
  </si>
  <si>
    <t>БЕЗВОЗМЕЗДНЫЕ ПОСТУПЛЕНИЯ ОТ ДРУГИХ БЮДЖЕТОВ БЮДЖЕТНОЙ СИСТЕМЫ РОССИЙСКОЙ ФЕДЕРАЦИИ</t>
  </si>
  <si>
    <t>000 2 02 35250 00 0000 150</t>
  </si>
  <si>
    <t>000 2 02 35250 10 0000 150</t>
  </si>
  <si>
    <t>70700 51180</t>
  </si>
  <si>
    <t>Приложение 1</t>
  </si>
  <si>
    <t xml:space="preserve">к Решению Совета депутатов Солнечного сельсовета </t>
  </si>
  <si>
    <t>Усть-Абаканского района  Республики Хакасия</t>
  </si>
  <si>
    <t>360</t>
  </si>
  <si>
    <t>Иные выплаты населению </t>
  </si>
  <si>
    <t>2000114960</t>
  </si>
  <si>
    <t>Социальная поддержка и защита граждан-жителей с.Солнечного и д. Курганной, подготовка населения и их жилья к предотвращению несчастных случаев</t>
  </si>
  <si>
    <t xml:space="preserve"> Исполнение судебных актов</t>
  </si>
  <si>
    <t>20001 14960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</si>
  <si>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</si>
  <si>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</si>
  <si>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</si>
  <si>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</si>
  <si>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</si>
  <si>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</si>
  <si>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</si>
  <si>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</si>
  <si>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</si>
  <si>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Иные выплаты населению 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</si>
  <si>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</si>
  <si>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Приложение 2</t>
  </si>
  <si>
    <t>ОТЧЕТ</t>
  </si>
  <si>
    <t xml:space="preserve">по исполнению поступлений в доходы  бюджета муниципального образования </t>
  </si>
  <si>
    <t>Процент исполнения</t>
  </si>
  <si>
    <t>Приложение 3</t>
  </si>
  <si>
    <t>исполнения  расходов местного бюджета муниципального образования Солнечный сельсовет</t>
  </si>
  <si>
    <t xml:space="preserve"> в разрезе ведомственной классификации расходов</t>
  </si>
  <si>
    <t>Приложение 4</t>
  </si>
  <si>
    <t>по целевым статьям (муниципальным программам администрации и непрограммным направлениям деятельности),</t>
  </si>
  <si>
    <t xml:space="preserve">муниципального образования   Солнечный сельсовет Усть-Абаканского района Республики Хакасия </t>
  </si>
  <si>
    <t>Приложение 5</t>
  </si>
  <si>
    <t>000 1 01 02050 01 1000 110</t>
  </si>
  <si>
    <t>000 1 17 00000 00 0000 180</t>
  </si>
  <si>
    <t>ПРОЧИЕ НЕНАЛОГОВЫЕ ДОХОДЫ</t>
  </si>
  <si>
    <t>000 1 17 01050 10 0000 180</t>
  </si>
  <si>
    <t>Невыясненные поступления, зачисляемые в бюджеты сельских поселений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</si>
  <si>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(сумма платежа (перерасчеты, недоимка и задолженность по соответствующему платежу, в том числе по отмененному)</t>
  </si>
  <si>
    <t>Солнечный сельсовет Усть-Абаканского района Республики Хакасия  за   1 полугодие  2019 года</t>
  </si>
  <si>
    <t>Исполнено на 01.07.2018 года</t>
  </si>
  <si>
    <t>000 2 02 20000 00 0000 150</t>
  </si>
  <si>
    <t>Субсидии бюджетам бюджетной системы Российской Федерации (межбюджетные субсидии)</t>
  </si>
  <si>
    <t>000 2 02 25519 00 0000 150</t>
  </si>
  <si>
    <t>Субсидия бюджетам на поддержку отрасли культуры</t>
  </si>
  <si>
    <t>000 2 02 25519 10 0000 150</t>
  </si>
  <si>
    <t>Субсидия бюджетам сельских поселений на поддержку отрасли культуры</t>
  </si>
  <si>
    <t>Капитальный ремонт летнего водопровода д.Курганная, в том числе изготовление проектно-сметной документации</t>
  </si>
  <si>
    <t>14001 22520</t>
  </si>
  <si>
    <t>Закупка товаров, работ, услуг в целях капитального ремонта государственного (муниципального) имущества</t>
  </si>
  <si>
    <t>243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</si>
  <si>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</si>
  <si>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</si>
  <si>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Муниципальная программа "Поддержка и развитие культуры на территории муниципального образования Солнечный сельсовет на 2015-2020 годы"</t>
  </si>
  <si>
    <t>Поддержка отрасли культуры</t>
  </si>
  <si>
    <t>19001 L5190</t>
  </si>
  <si>
    <t>19004 00000</t>
  </si>
  <si>
    <t>Мероприятия по капитальному ремонту учреждений культуры</t>
  </si>
  <si>
    <t>19004 22170</t>
  </si>
  <si>
    <t>Исполнено на 01.07.2019г.</t>
  </si>
  <si>
    <t>Усть-Абаканского района Республики Хакасия за   1 полугодие  2019 года</t>
  </si>
  <si>
    <t xml:space="preserve">        по финансированию источников  дефицита местного бюджета муниципального  образования Солнечный сельсовет Усть-Абаканского района Республики Хакасия за 1 полугодие  2019 года</t>
  </si>
  <si>
    <t>Исполнено на 01.07.2018г.</t>
  </si>
  <si>
    <t>Муниципальная программа «Поддержка и развитие культуры на территории муниципального образования Солнечный сельсовет на 2015-2020 годы»</t>
  </si>
  <si>
    <t xml:space="preserve"> за 1 полугодие 2019 года</t>
  </si>
  <si>
    <t>исполнения расходов местного бюджета муниципального образования Солнечный сельсовет Усть-Абаканского района Республики Хакасия  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                                                                            за 1 полугодие 2019 года</t>
  </si>
  <si>
    <t>000 2 02 35118 00 0000 150</t>
  </si>
  <si>
    <t xml:space="preserve"> от "___ "  октября 2019г. № _____</t>
  </si>
  <si>
    <t xml:space="preserve"> от "____"  октября  2019г. № ____</t>
  </si>
  <si>
    <t>от ____ октября  2019  № _____</t>
  </si>
  <si>
    <t xml:space="preserve"> от "___  " октября  2019г. № _____</t>
  </si>
  <si>
    <t xml:space="preserve"> от " ___" октября 2019г. № ___</t>
  </si>
</sst>
</file>

<file path=xl/styles.xml><?xml version="1.0" encoding="utf-8"?>
<styleSheet xmlns="http://schemas.openxmlformats.org/spreadsheetml/2006/main">
  <numFmts count="1">
    <numFmt numFmtId="180" formatCode="0.0"/>
  </numFmts>
  <fonts count="37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5"/>
      <name val="Arial Cyr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4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4" fillId="0" borderId="0"/>
    <xf numFmtId="0" fontId="26" fillId="0" borderId="0"/>
    <xf numFmtId="0" fontId="1" fillId="0" borderId="0"/>
    <xf numFmtId="0" fontId="26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1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/>
    <xf numFmtId="0" fontId="12" fillId="3" borderId="0" xfId="0" applyFont="1" applyFill="1"/>
    <xf numFmtId="0" fontId="10" fillId="0" borderId="0" xfId="0" applyFont="1" applyFill="1"/>
    <xf numFmtId="0" fontId="13" fillId="0" borderId="0" xfId="0" applyFont="1"/>
    <xf numFmtId="0" fontId="11" fillId="0" borderId="0" xfId="0" applyFont="1" applyFill="1"/>
    <xf numFmtId="0" fontId="10" fillId="0" borderId="0" xfId="0" applyFont="1" applyAlignment="1">
      <alignment vertical="center"/>
    </xf>
    <xf numFmtId="9" fontId="10" fillId="0" borderId="0" xfId="0" applyNumberFormat="1" applyFont="1" applyAlignment="1">
      <alignment vertical="center"/>
    </xf>
    <xf numFmtId="0" fontId="0" fillId="0" borderId="0" xfId="0" applyFont="1"/>
    <xf numFmtId="0" fontId="15" fillId="0" borderId="0" xfId="0" applyFont="1"/>
    <xf numFmtId="49" fontId="16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0" fillId="0" borderId="0" xfId="0" applyFill="1"/>
    <xf numFmtId="49" fontId="22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6" fillId="0" borderId="0" xfId="0" applyFont="1"/>
    <xf numFmtId="4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80" fontId="18" fillId="0" borderId="0" xfId="0" applyNumberFormat="1" applyFont="1" applyBorder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4" fillId="0" borderId="18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19" xfId="0" applyFont="1" applyBorder="1" applyAlignment="1">
      <alignment horizontal="justify" vertical="top" wrapText="1"/>
    </xf>
    <xf numFmtId="3" fontId="3" fillId="0" borderId="19" xfId="0" applyNumberFormat="1" applyFont="1" applyBorder="1" applyAlignment="1">
      <alignment horizontal="center"/>
    </xf>
    <xf numFmtId="0" fontId="3" fillId="0" borderId="19" xfId="0" applyFont="1" applyFill="1" applyBorder="1"/>
    <xf numFmtId="0" fontId="3" fillId="0" borderId="19" xfId="0" applyFont="1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17" fillId="0" borderId="20" xfId="0" applyFont="1" applyFill="1" applyBorder="1" applyAlignment="1">
      <alignment wrapText="1"/>
    </xf>
    <xf numFmtId="0" fontId="21" fillId="0" borderId="20" xfId="0" applyFont="1" applyFill="1" applyBorder="1" applyAlignment="1">
      <alignment vertical="top" wrapText="1"/>
    </xf>
    <xf numFmtId="0" fontId="18" fillId="0" borderId="20" xfId="1" applyFont="1" applyBorder="1" applyAlignment="1">
      <alignment vertical="top" wrapText="1"/>
    </xf>
    <xf numFmtId="0" fontId="18" fillId="0" borderId="20" xfId="0" applyFont="1" applyBorder="1" applyAlignment="1">
      <alignment vertical="center" wrapText="1"/>
    </xf>
    <xf numFmtId="0" fontId="18" fillId="5" borderId="20" xfId="0" applyFont="1" applyFill="1" applyBorder="1" applyAlignment="1">
      <alignment vertical="top" wrapText="1"/>
    </xf>
    <xf numFmtId="0" fontId="21" fillId="5" borderId="20" xfId="0" applyFont="1" applyFill="1" applyBorder="1" applyAlignment="1">
      <alignment vertical="top" wrapText="1"/>
    </xf>
    <xf numFmtId="0" fontId="21" fillId="0" borderId="20" xfId="1" applyFont="1" applyBorder="1" applyAlignment="1">
      <alignment vertical="top" wrapText="1"/>
    </xf>
    <xf numFmtId="49" fontId="21" fillId="0" borderId="21" xfId="0" applyNumberFormat="1" applyFont="1" applyBorder="1" applyAlignment="1">
      <alignment horizontal="center" vertical="center" wrapText="1"/>
    </xf>
    <xf numFmtId="0" fontId="18" fillId="5" borderId="20" xfId="0" applyFont="1" applyFill="1" applyBorder="1" applyAlignment="1">
      <alignment wrapText="1"/>
    </xf>
    <xf numFmtId="49" fontId="20" fillId="0" borderId="21" xfId="0" applyNumberFormat="1" applyFont="1" applyBorder="1" applyAlignment="1">
      <alignment horizontal="center" vertical="center" wrapText="1"/>
    </xf>
    <xf numFmtId="49" fontId="17" fillId="0" borderId="21" xfId="0" applyNumberFormat="1" applyFont="1" applyBorder="1" applyAlignment="1">
      <alignment horizontal="center" vertical="center" wrapText="1"/>
    </xf>
    <xf numFmtId="4" fontId="17" fillId="0" borderId="21" xfId="0" applyNumberFormat="1" applyFont="1" applyBorder="1" applyAlignment="1">
      <alignment horizontal="center" vertical="center" wrapText="1"/>
    </xf>
    <xf numFmtId="49" fontId="20" fillId="0" borderId="21" xfId="0" applyNumberFormat="1" applyFont="1" applyFill="1" applyBorder="1" applyAlignment="1">
      <alignment horizontal="center" vertical="center" wrapText="1"/>
    </xf>
    <xf numFmtId="49" fontId="17" fillId="0" borderId="21" xfId="0" applyNumberFormat="1" applyFont="1" applyFill="1" applyBorder="1" applyAlignment="1">
      <alignment horizontal="center" vertical="center" wrapText="1"/>
    </xf>
    <xf numFmtId="4" fontId="17" fillId="0" borderId="21" xfId="0" applyNumberFormat="1" applyFont="1" applyFill="1" applyBorder="1" applyAlignment="1">
      <alignment horizontal="center" vertical="center"/>
    </xf>
    <xf numFmtId="49" fontId="21" fillId="0" borderId="21" xfId="0" applyNumberFormat="1" applyFont="1" applyFill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center"/>
    </xf>
    <xf numFmtId="49" fontId="18" fillId="0" borderId="21" xfId="0" applyNumberFormat="1" applyFont="1" applyFill="1" applyBorder="1" applyAlignment="1">
      <alignment horizontal="center" vertical="center" wrapText="1"/>
    </xf>
    <xf numFmtId="4" fontId="18" fillId="0" borderId="21" xfId="0" applyNumberFormat="1" applyFont="1" applyFill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/>
    </xf>
    <xf numFmtId="49" fontId="18" fillId="0" borderId="21" xfId="0" applyNumberFormat="1" applyFont="1" applyBorder="1" applyAlignment="1">
      <alignment horizontal="center" vertical="center" wrapText="1"/>
    </xf>
    <xf numFmtId="4" fontId="17" fillId="0" borderId="21" xfId="0" applyNumberFormat="1" applyFont="1" applyFill="1" applyBorder="1" applyAlignment="1">
      <alignment horizontal="center" vertical="center" wrapText="1"/>
    </xf>
    <xf numFmtId="4" fontId="18" fillId="0" borderId="21" xfId="0" applyNumberFormat="1" applyFont="1" applyFill="1" applyBorder="1" applyAlignment="1">
      <alignment horizontal="center" vertical="center" wrapText="1"/>
    </xf>
    <xf numFmtId="49" fontId="20" fillId="4" borderId="21" xfId="0" applyNumberFormat="1" applyFont="1" applyFill="1" applyBorder="1" applyAlignment="1">
      <alignment horizontal="center" vertical="center" wrapText="1"/>
    </xf>
    <xf numFmtId="49" fontId="17" fillId="4" borderId="21" xfId="0" applyNumberFormat="1" applyFont="1" applyFill="1" applyBorder="1" applyAlignment="1">
      <alignment horizontal="center" vertical="center" wrapText="1"/>
    </xf>
    <xf numFmtId="4" fontId="17" fillId="0" borderId="21" xfId="0" applyNumberFormat="1" applyFont="1" applyBorder="1" applyAlignment="1">
      <alignment horizontal="center" vertical="center"/>
    </xf>
    <xf numFmtId="4" fontId="18" fillId="0" borderId="21" xfId="0" applyNumberFormat="1" applyFont="1" applyBorder="1" applyAlignment="1">
      <alignment horizontal="center" vertical="center"/>
    </xf>
    <xf numFmtId="49" fontId="23" fillId="0" borderId="21" xfId="0" applyNumberFormat="1" applyFont="1" applyFill="1" applyBorder="1" applyAlignment="1">
      <alignment horizontal="center" vertical="center" wrapText="1"/>
    </xf>
    <xf numFmtId="49" fontId="22" fillId="0" borderId="21" xfId="0" applyNumberFormat="1" applyFont="1" applyBorder="1" applyAlignment="1">
      <alignment horizontal="center" vertical="center" wrapText="1"/>
    </xf>
    <xf numFmtId="0" fontId="20" fillId="0" borderId="20" xfId="0" applyFont="1" applyBorder="1" applyAlignment="1">
      <alignment vertical="top" wrapText="1"/>
    </xf>
    <xf numFmtId="4" fontId="17" fillId="0" borderId="22" xfId="0" applyNumberFormat="1" applyFont="1" applyBorder="1" applyAlignment="1">
      <alignment horizontal="center" vertical="center" wrapText="1"/>
    </xf>
    <xf numFmtId="0" fontId="20" fillId="0" borderId="20" xfId="0" applyFont="1" applyFill="1" applyBorder="1" applyAlignment="1">
      <alignment vertical="top" wrapText="1"/>
    </xf>
    <xf numFmtId="0" fontId="21" fillId="0" borderId="20" xfId="0" applyFont="1" applyFill="1" applyBorder="1" applyAlignment="1">
      <alignment wrapText="1"/>
    </xf>
    <xf numFmtId="0" fontId="21" fillId="0" borderId="20" xfId="0" applyFont="1" applyFill="1" applyBorder="1"/>
    <xf numFmtId="0" fontId="18" fillId="0" borderId="20" xfId="0" applyFont="1" applyFill="1" applyBorder="1" applyAlignment="1">
      <alignment vertical="top" wrapText="1"/>
    </xf>
    <xf numFmtId="49" fontId="18" fillId="0" borderId="20" xfId="0" applyNumberFormat="1" applyFont="1" applyBorder="1" applyAlignment="1">
      <alignment wrapText="1"/>
    </xf>
    <xf numFmtId="0" fontId="17" fillId="0" borderId="20" xfId="0" applyFont="1" applyFill="1" applyBorder="1" applyAlignment="1">
      <alignment vertical="top" wrapText="1"/>
    </xf>
    <xf numFmtId="0" fontId="18" fillId="0" borderId="20" xfId="0" applyFont="1" applyFill="1" applyBorder="1" applyAlignment="1">
      <alignment wrapText="1"/>
    </xf>
    <xf numFmtId="0" fontId="20" fillId="0" borderId="20" xfId="0" applyFont="1" applyFill="1" applyBorder="1"/>
    <xf numFmtId="0" fontId="21" fillId="0" borderId="20" xfId="0" applyFont="1" applyBorder="1" applyAlignment="1">
      <alignment vertical="top" wrapText="1"/>
    </xf>
    <xf numFmtId="0" fontId="21" fillId="0" borderId="20" xfId="0" applyFont="1" applyBorder="1" applyAlignment="1">
      <alignment wrapText="1"/>
    </xf>
    <xf numFmtId="0" fontId="20" fillId="0" borderId="20" xfId="0" applyFont="1" applyBorder="1" applyAlignment="1">
      <alignment wrapText="1"/>
    </xf>
    <xf numFmtId="0" fontId="20" fillId="4" borderId="20" xfId="0" applyFont="1" applyFill="1" applyBorder="1" applyAlignment="1">
      <alignment vertical="top" wrapText="1"/>
    </xf>
    <xf numFmtId="0" fontId="21" fillId="0" borderId="20" xfId="0" applyFont="1" applyBorder="1"/>
    <xf numFmtId="0" fontId="18" fillId="0" borderId="20" xfId="0" applyFont="1" applyBorder="1" applyAlignment="1">
      <alignment wrapText="1"/>
    </xf>
    <xf numFmtId="0" fontId="18" fillId="4" borderId="20" xfId="0" applyFont="1" applyFill="1" applyBorder="1" applyAlignment="1">
      <alignment vertical="top" wrapText="1"/>
    </xf>
    <xf numFmtId="0" fontId="21" fillId="4" borderId="20" xfId="0" applyFont="1" applyFill="1" applyBorder="1" applyAlignment="1">
      <alignment vertical="top" wrapText="1"/>
    </xf>
    <xf numFmtId="0" fontId="20" fillId="0" borderId="20" xfId="0" applyFont="1" applyBorder="1"/>
    <xf numFmtId="0" fontId="17" fillId="0" borderId="20" xfId="0" applyFont="1" applyBorder="1" applyAlignment="1">
      <alignment vertical="top" wrapText="1"/>
    </xf>
    <xf numFmtId="0" fontId="27" fillId="0" borderId="0" xfId="0" applyFont="1"/>
    <xf numFmtId="49" fontId="28" fillId="0" borderId="0" xfId="0" applyNumberFormat="1" applyFont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/>
    </xf>
    <xf numFmtId="49" fontId="20" fillId="5" borderId="21" xfId="0" applyNumberFormat="1" applyFont="1" applyFill="1" applyBorder="1" applyAlignment="1">
      <alignment horizontal="center" vertical="center" wrapText="1"/>
    </xf>
    <xf numFmtId="49" fontId="17" fillId="5" borderId="21" xfId="0" applyNumberFormat="1" applyFont="1" applyFill="1" applyBorder="1" applyAlignment="1">
      <alignment horizontal="center" vertical="center" wrapText="1"/>
    </xf>
    <xf numFmtId="0" fontId="29" fillId="0" borderId="0" xfId="0" applyFont="1"/>
    <xf numFmtId="49" fontId="18" fillId="6" borderId="21" xfId="0" applyNumberFormat="1" applyFont="1" applyFill="1" applyBorder="1" applyAlignment="1">
      <alignment horizontal="center" vertical="center" wrapText="1"/>
    </xf>
    <xf numFmtId="0" fontId="30" fillId="0" borderId="0" xfId="0" applyFont="1"/>
    <xf numFmtId="4" fontId="9" fillId="0" borderId="23" xfId="0" applyNumberFormat="1" applyFont="1" applyFill="1" applyBorder="1" applyAlignment="1">
      <alignment horizontal="center" vertical="center" wrapText="1"/>
    </xf>
    <xf numFmtId="0" fontId="18" fillId="7" borderId="21" xfId="0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left" vertical="center"/>
    </xf>
    <xf numFmtId="0" fontId="20" fillId="8" borderId="24" xfId="0" applyFont="1" applyFill="1" applyBorder="1" applyAlignment="1">
      <alignment vertical="top" wrapText="1"/>
    </xf>
    <xf numFmtId="49" fontId="20" fillId="8" borderId="25" xfId="0" applyNumberFormat="1" applyFont="1" applyFill="1" applyBorder="1" applyAlignment="1">
      <alignment horizontal="center" vertical="center" wrapText="1"/>
    </xf>
    <xf numFmtId="49" fontId="17" fillId="8" borderId="25" xfId="0" applyNumberFormat="1" applyFont="1" applyFill="1" applyBorder="1" applyAlignment="1">
      <alignment horizontal="center" vertical="center" wrapText="1"/>
    </xf>
    <xf numFmtId="4" fontId="17" fillId="8" borderId="25" xfId="0" applyNumberFormat="1" applyFont="1" applyFill="1" applyBorder="1" applyAlignment="1">
      <alignment horizontal="center" vertical="center" wrapText="1"/>
    </xf>
    <xf numFmtId="0" fontId="16" fillId="0" borderId="26" xfId="0" applyFont="1" applyBorder="1"/>
    <xf numFmtId="49" fontId="17" fillId="7" borderId="21" xfId="0" applyNumberFormat="1" applyFont="1" applyFill="1" applyBorder="1" applyAlignment="1">
      <alignment horizontal="center"/>
    </xf>
    <xf numFmtId="4" fontId="17" fillId="7" borderId="21" xfId="0" applyNumberFormat="1" applyFont="1" applyFill="1" applyBorder="1" applyAlignment="1">
      <alignment horizontal="center"/>
    </xf>
    <xf numFmtId="0" fontId="11" fillId="0" borderId="21" xfId="0" applyFont="1" applyBorder="1" applyAlignment="1">
      <alignment vertical="center" wrapText="1"/>
    </xf>
    <xf numFmtId="49" fontId="21" fillId="0" borderId="20" xfId="0" applyNumberFormat="1" applyFont="1" applyBorder="1" applyAlignment="1">
      <alignment wrapText="1"/>
    </xf>
    <xf numFmtId="49" fontId="21" fillId="0" borderId="21" xfId="0" applyNumberFormat="1" applyFont="1" applyBorder="1" applyAlignment="1">
      <alignment horizontal="center"/>
    </xf>
    <xf numFmtId="4" fontId="21" fillId="0" borderId="21" xfId="0" applyNumberFormat="1" applyFont="1" applyFill="1" applyBorder="1" applyAlignment="1">
      <alignment horizontal="center" vertical="center"/>
    </xf>
    <xf numFmtId="2" fontId="17" fillId="2" borderId="27" xfId="0" applyNumberFormat="1" applyFont="1" applyFill="1" applyBorder="1" applyAlignment="1">
      <alignment horizontal="center" vertical="center" wrapText="1"/>
    </xf>
    <xf numFmtId="2" fontId="17" fillId="2" borderId="28" xfId="0" applyNumberFormat="1" applyFont="1" applyFill="1" applyBorder="1" applyAlignment="1">
      <alignment horizontal="center" vertical="center" wrapText="1"/>
    </xf>
    <xf numFmtId="4" fontId="17" fillId="2" borderId="28" xfId="0" applyNumberFormat="1" applyFont="1" applyFill="1" applyBorder="1" applyAlignment="1">
      <alignment horizontal="center" vertical="center" wrapText="1"/>
    </xf>
    <xf numFmtId="4" fontId="17" fillId="2" borderId="29" xfId="0" applyNumberFormat="1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justify" vertical="center"/>
    </xf>
    <xf numFmtId="0" fontId="11" fillId="0" borderId="21" xfId="0" applyFont="1" applyBorder="1" applyAlignment="1">
      <alignment wrapText="1"/>
    </xf>
    <xf numFmtId="0" fontId="8" fillId="0" borderId="21" xfId="0" applyFont="1" applyBorder="1" applyAlignment="1">
      <alignment wrapText="1"/>
    </xf>
    <xf numFmtId="49" fontId="3" fillId="0" borderId="0" xfId="0" applyNumberFormat="1" applyFont="1" applyAlignment="1">
      <alignment horizontal="left" vertical="center" indent="18"/>
    </xf>
    <xf numFmtId="0" fontId="31" fillId="0" borderId="0" xfId="0" applyFont="1" applyAlignment="1">
      <alignment horizontal="left" indent="18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9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31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3" fillId="0" borderId="0" xfId="5" applyFont="1" applyAlignment="1">
      <alignment horizontal="left" indent="23"/>
    </xf>
    <xf numFmtId="0" fontId="31" fillId="0" borderId="0" xfId="0" applyFont="1" applyAlignment="1">
      <alignment horizontal="left" indent="32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" fontId="17" fillId="4" borderId="21" xfId="0" applyNumberFormat="1" applyFont="1" applyFill="1" applyBorder="1" applyAlignment="1">
      <alignment horizontal="center" vertical="center"/>
    </xf>
    <xf numFmtId="49" fontId="18" fillId="4" borderId="21" xfId="0" applyNumberFormat="1" applyFont="1" applyFill="1" applyBorder="1" applyAlignment="1">
      <alignment horizontal="center" vertical="center" wrapText="1"/>
    </xf>
    <xf numFmtId="4" fontId="18" fillId="0" borderId="21" xfId="0" applyNumberFormat="1" applyFont="1" applyBorder="1" applyAlignment="1">
      <alignment horizontal="center" vertical="center" wrapText="1"/>
    </xf>
    <xf numFmtId="4" fontId="18" fillId="4" borderId="21" xfId="0" applyNumberFormat="1" applyFont="1" applyFill="1" applyBorder="1" applyAlignment="1">
      <alignment horizontal="center" vertical="center"/>
    </xf>
    <xf numFmtId="0" fontId="33" fillId="0" borderId="20" xfId="0" applyFont="1" applyBorder="1"/>
    <xf numFmtId="49" fontId="3" fillId="0" borderId="0" xfId="0" applyNumberFormat="1" applyFont="1" applyAlignment="1">
      <alignment horizontal="left" vertical="center" indent="25"/>
    </xf>
    <xf numFmtId="49" fontId="3" fillId="0" borderId="0" xfId="0" applyNumberFormat="1" applyFont="1" applyAlignment="1">
      <alignment horizontal="left" vertical="center" indent="38"/>
    </xf>
    <xf numFmtId="0" fontId="3" fillId="0" borderId="0" xfId="5" applyFont="1" applyAlignment="1">
      <alignment horizontal="left" indent="25"/>
    </xf>
    <xf numFmtId="0" fontId="31" fillId="0" borderId="0" xfId="0" applyFont="1" applyAlignment="1">
      <alignment horizontal="left" indent="38"/>
    </xf>
    <xf numFmtId="0" fontId="3" fillId="0" borderId="0" xfId="5" applyFont="1" applyAlignment="1">
      <alignment horizontal="left" indent="38"/>
    </xf>
    <xf numFmtId="0" fontId="3" fillId="0" borderId="0" xfId="6" applyFont="1" applyAlignment="1">
      <alignment horizontal="left" indent="25"/>
    </xf>
    <xf numFmtId="0" fontId="3" fillId="0" borderId="0" xfId="0" applyFont="1" applyAlignment="1">
      <alignment horizontal="left" indent="38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/>
    </xf>
    <xf numFmtId="4" fontId="9" fillId="2" borderId="32" xfId="0" applyNumberFormat="1" applyFont="1" applyFill="1" applyBorder="1" applyAlignment="1">
      <alignment horizontal="center" vertical="center" wrapText="1"/>
    </xf>
    <xf numFmtId="4" fontId="4" fillId="2" borderId="32" xfId="0" applyNumberFormat="1" applyFont="1" applyFill="1" applyBorder="1" applyAlignment="1">
      <alignment horizontal="center" vertical="center" wrapText="1"/>
    </xf>
    <xf numFmtId="4" fontId="9" fillId="0" borderId="21" xfId="0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4" fontId="7" fillId="0" borderId="21" xfId="0" applyNumberFormat="1" applyFont="1" applyFill="1" applyBorder="1" applyAlignment="1">
      <alignment horizontal="center" vertical="center" wrapText="1"/>
    </xf>
    <xf numFmtId="4" fontId="7" fillId="4" borderId="21" xfId="0" applyNumberFormat="1" applyFont="1" applyFill="1" applyBorder="1" applyAlignment="1">
      <alignment horizontal="center" vertical="center" wrapText="1"/>
    </xf>
    <xf numFmtId="4" fontId="9" fillId="4" borderId="21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1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vertical="center" wrapText="1"/>
    </xf>
    <xf numFmtId="49" fontId="8" fillId="5" borderId="21" xfId="0" applyNumberFormat="1" applyFont="1" applyFill="1" applyBorder="1" applyAlignment="1">
      <alignment horizontal="left" wrapText="1"/>
    </xf>
    <xf numFmtId="49" fontId="11" fillId="5" borderId="21" xfId="0" applyNumberFormat="1" applyFont="1" applyFill="1" applyBorder="1" applyAlignment="1">
      <alignment horizontal="left" wrapText="1"/>
    </xf>
    <xf numFmtId="0" fontId="8" fillId="4" borderId="21" xfId="0" applyFont="1" applyFill="1" applyBorder="1" applyAlignment="1">
      <alignment vertical="center" wrapText="1"/>
    </xf>
    <xf numFmtId="0" fontId="8" fillId="0" borderId="21" xfId="0" applyNumberFormat="1" applyFont="1" applyBorder="1" applyAlignment="1">
      <alignment horizontal="justify" vertical="top" wrapText="1"/>
    </xf>
    <xf numFmtId="0" fontId="8" fillId="0" borderId="21" xfId="0" applyFont="1" applyFill="1" applyBorder="1" applyAlignment="1">
      <alignment wrapText="1"/>
    </xf>
    <xf numFmtId="0" fontId="11" fillId="0" borderId="21" xfId="0" applyFont="1" applyFill="1" applyBorder="1" applyAlignment="1">
      <alignment wrapText="1"/>
    </xf>
    <xf numFmtId="0" fontId="8" fillId="0" borderId="21" xfId="0" applyFont="1" applyBorder="1"/>
    <xf numFmtId="4" fontId="11" fillId="0" borderId="21" xfId="0" applyNumberFormat="1" applyFont="1" applyFill="1" applyBorder="1" applyAlignment="1">
      <alignment horizontal="center" vertical="center" wrapText="1"/>
    </xf>
    <xf numFmtId="2" fontId="11" fillId="0" borderId="21" xfId="0" applyNumberFormat="1" applyFont="1" applyBorder="1" applyAlignment="1">
      <alignment wrapText="1"/>
    </xf>
    <xf numFmtId="4" fontId="14" fillId="0" borderId="21" xfId="0" applyNumberFormat="1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vertical="center" wrapText="1"/>
    </xf>
    <xf numFmtId="0" fontId="8" fillId="0" borderId="28" xfId="0" applyFont="1" applyFill="1" applyBorder="1" applyAlignment="1">
      <alignment vertical="center" wrapText="1"/>
    </xf>
    <xf numFmtId="4" fontId="9" fillId="0" borderId="28" xfId="0" applyNumberFormat="1" applyFont="1" applyFill="1" applyBorder="1" applyAlignment="1">
      <alignment horizontal="center" vertical="center" wrapText="1"/>
    </xf>
    <xf numFmtId="4" fontId="9" fillId="0" borderId="29" xfId="0" applyNumberFormat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4" fontId="9" fillId="0" borderId="22" xfId="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4" fontId="7" fillId="0" borderId="22" xfId="0" applyNumberFormat="1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vertical="center" wrapText="1"/>
    </xf>
    <xf numFmtId="49" fontId="8" fillId="5" borderId="20" xfId="0" applyNumberFormat="1" applyFont="1" applyFill="1" applyBorder="1" applyAlignment="1">
      <alignment horizontal="left" wrapText="1"/>
    </xf>
    <xf numFmtId="49" fontId="11" fillId="5" borderId="20" xfId="0" applyNumberFormat="1" applyFont="1" applyFill="1" applyBorder="1" applyAlignment="1">
      <alignment horizontal="left" wrapText="1"/>
    </xf>
    <xf numFmtId="0" fontId="35" fillId="0" borderId="20" xfId="0" applyFont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49" fontId="11" fillId="0" borderId="20" xfId="0" applyNumberFormat="1" applyFont="1" applyBorder="1" applyAlignment="1">
      <alignment vertical="center" wrapText="1"/>
    </xf>
    <xf numFmtId="0" fontId="11" fillId="0" borderId="20" xfId="0" applyFont="1" applyBorder="1" applyAlignment="1">
      <alignment horizontal="left" vertical="top" wrapText="1"/>
    </xf>
    <xf numFmtId="0" fontId="8" fillId="0" borderId="20" xfId="0" applyFont="1" applyFill="1" applyBorder="1" applyAlignment="1">
      <alignment vertical="center" wrapText="1"/>
    </xf>
    <xf numFmtId="49" fontId="11" fillId="0" borderId="20" xfId="0" applyNumberFormat="1" applyFont="1" applyFill="1" applyBorder="1" applyAlignment="1">
      <alignment horizontal="left" vertical="center"/>
    </xf>
    <xf numFmtId="49" fontId="8" fillId="0" borderId="20" xfId="0" applyNumberFormat="1" applyFont="1" applyFill="1" applyBorder="1" applyAlignment="1">
      <alignment horizontal="left" vertical="center"/>
    </xf>
    <xf numFmtId="0" fontId="8" fillId="8" borderId="24" xfId="0" applyFont="1" applyFill="1" applyBorder="1" applyAlignment="1">
      <alignment vertical="center" wrapText="1"/>
    </xf>
    <xf numFmtId="0" fontId="8" fillId="8" borderId="25" xfId="0" applyFont="1" applyFill="1" applyBorder="1" applyAlignment="1">
      <alignment vertical="center" wrapText="1"/>
    </xf>
    <xf numFmtId="4" fontId="9" fillId="8" borderId="25" xfId="0" applyNumberFormat="1" applyFont="1" applyFill="1" applyBorder="1" applyAlignment="1">
      <alignment horizontal="center" vertical="center" wrapText="1"/>
    </xf>
    <xf numFmtId="4" fontId="9" fillId="8" borderId="33" xfId="0" applyNumberFormat="1" applyFont="1" applyFill="1" applyBorder="1" applyAlignment="1">
      <alignment horizontal="center" vertical="center" wrapText="1"/>
    </xf>
    <xf numFmtId="2" fontId="17" fillId="9" borderId="34" xfId="0" applyNumberFormat="1" applyFont="1" applyFill="1" applyBorder="1" applyAlignment="1">
      <alignment horizontal="center" vertical="center" wrapText="1"/>
    </xf>
    <xf numFmtId="2" fontId="17" fillId="9" borderId="35" xfId="0" applyNumberFormat="1" applyFont="1" applyFill="1" applyBorder="1" applyAlignment="1">
      <alignment horizontal="center" vertical="center" wrapText="1"/>
    </xf>
    <xf numFmtId="4" fontId="17" fillId="10" borderId="35" xfId="0" applyNumberFormat="1" applyFont="1" applyFill="1" applyBorder="1" applyAlignment="1">
      <alignment horizontal="center" vertical="center" wrapText="1"/>
    </xf>
    <xf numFmtId="4" fontId="17" fillId="10" borderId="36" xfId="0" applyNumberFormat="1" applyFont="1" applyFill="1" applyBorder="1" applyAlignment="1">
      <alignment horizontal="center" vertical="center" wrapText="1"/>
    </xf>
    <xf numFmtId="4" fontId="17" fillId="5" borderId="21" xfId="0" applyNumberFormat="1" applyFont="1" applyFill="1" applyBorder="1" applyAlignment="1">
      <alignment horizontal="center" vertical="center" wrapText="1"/>
    </xf>
    <xf numFmtId="49" fontId="21" fillId="6" borderId="21" xfId="0" applyNumberFormat="1" applyFont="1" applyFill="1" applyBorder="1" applyAlignment="1">
      <alignment horizontal="center" vertical="center" wrapText="1"/>
    </xf>
    <xf numFmtId="4" fontId="18" fillId="6" borderId="21" xfId="0" applyNumberFormat="1" applyFont="1" applyFill="1" applyBorder="1" applyAlignment="1">
      <alignment horizontal="center" vertical="center"/>
    </xf>
    <xf numFmtId="0" fontId="20" fillId="0" borderId="27" xfId="0" applyFont="1" applyBorder="1" applyAlignment="1">
      <alignment vertical="top" wrapText="1"/>
    </xf>
    <xf numFmtId="49" fontId="17" fillId="0" borderId="28" xfId="0" applyNumberFormat="1" applyFont="1" applyBorder="1" applyAlignment="1">
      <alignment horizontal="center" vertical="center" wrapText="1"/>
    </xf>
    <xf numFmtId="4" fontId="17" fillId="0" borderId="28" xfId="0" applyNumberFormat="1" applyFont="1" applyBorder="1" applyAlignment="1">
      <alignment horizontal="center" vertical="center" wrapText="1"/>
    </xf>
    <xf numFmtId="0" fontId="17" fillId="9" borderId="34" xfId="0" applyFont="1" applyFill="1" applyBorder="1" applyAlignment="1">
      <alignment horizontal="center" wrapText="1"/>
    </xf>
    <xf numFmtId="49" fontId="17" fillId="9" borderId="35" xfId="0" applyNumberFormat="1" applyFont="1" applyFill="1" applyBorder="1" applyAlignment="1">
      <alignment horizontal="center" wrapText="1"/>
    </xf>
    <xf numFmtId="0" fontId="17" fillId="9" borderId="35" xfId="0" applyFont="1" applyFill="1" applyBorder="1" applyAlignment="1">
      <alignment horizontal="center" wrapText="1"/>
    </xf>
    <xf numFmtId="4" fontId="18" fillId="0" borderId="22" xfId="0" applyNumberFormat="1" applyFont="1" applyBorder="1" applyAlignment="1">
      <alignment horizontal="center" vertical="center" wrapText="1"/>
    </xf>
    <xf numFmtId="0" fontId="11" fillId="0" borderId="37" xfId="0" applyFont="1" applyBorder="1" applyAlignment="1">
      <alignment vertical="center" wrapText="1"/>
    </xf>
    <xf numFmtId="0" fontId="11" fillId="0" borderId="38" xfId="0" applyFont="1" applyBorder="1" applyAlignment="1">
      <alignment vertical="center" wrapText="1"/>
    </xf>
    <xf numFmtId="4" fontId="7" fillId="0" borderId="38" xfId="0" applyNumberFormat="1" applyFont="1" applyFill="1" applyBorder="1" applyAlignment="1">
      <alignment horizontal="center" vertical="center" wrapText="1"/>
    </xf>
    <xf numFmtId="4" fontId="9" fillId="0" borderId="39" xfId="0" applyNumberFormat="1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wrapText="1"/>
    </xf>
    <xf numFmtId="4" fontId="9" fillId="0" borderId="40" xfId="0" applyNumberFormat="1" applyFont="1" applyFill="1" applyBorder="1" applyAlignment="1">
      <alignment horizontal="center" vertical="center" wrapText="1"/>
    </xf>
    <xf numFmtId="4" fontId="9" fillId="0" borderId="41" xfId="0" applyNumberFormat="1" applyFont="1" applyFill="1" applyBorder="1" applyAlignment="1">
      <alignment horizontal="center" vertical="center" wrapText="1"/>
    </xf>
    <xf numFmtId="0" fontId="8" fillId="0" borderId="37" xfId="0" applyFont="1" applyBorder="1" applyAlignment="1">
      <alignment vertical="center" wrapText="1"/>
    </xf>
    <xf numFmtId="0" fontId="20" fillId="8" borderId="42" xfId="0" applyFont="1" applyFill="1" applyBorder="1" applyAlignment="1">
      <alignment vertical="top" wrapText="1"/>
    </xf>
    <xf numFmtId="49" fontId="20" fillId="8" borderId="38" xfId="0" applyNumberFormat="1" applyFont="1" applyFill="1" applyBorder="1" applyAlignment="1">
      <alignment horizontal="center" vertical="center" wrapText="1"/>
    </xf>
    <xf numFmtId="49" fontId="18" fillId="8" borderId="38" xfId="0" applyNumberFormat="1" applyFont="1" applyFill="1" applyBorder="1" applyAlignment="1">
      <alignment horizontal="center" vertical="center" wrapText="1"/>
    </xf>
    <xf numFmtId="4" fontId="17" fillId="8" borderId="38" xfId="0" applyNumberFormat="1" applyFont="1" applyFill="1" applyBorder="1" applyAlignment="1">
      <alignment horizontal="center" vertical="center" wrapText="1"/>
    </xf>
    <xf numFmtId="4" fontId="17" fillId="8" borderId="39" xfId="0" applyNumberFormat="1" applyFont="1" applyFill="1" applyBorder="1" applyAlignment="1">
      <alignment horizontal="center" vertical="center" wrapText="1"/>
    </xf>
    <xf numFmtId="49" fontId="20" fillId="0" borderId="28" xfId="0" applyNumberFormat="1" applyFont="1" applyBorder="1" applyAlignment="1">
      <alignment horizontal="center" vertical="center" wrapText="1"/>
    </xf>
    <xf numFmtId="4" fontId="17" fillId="0" borderId="29" xfId="0" applyNumberFormat="1" applyFont="1" applyBorder="1" applyAlignment="1">
      <alignment horizontal="center" vertical="center" wrapText="1"/>
    </xf>
    <xf numFmtId="0" fontId="20" fillId="0" borderId="21" xfId="0" applyFont="1" applyBorder="1" applyAlignment="1">
      <alignment vertical="top" wrapText="1"/>
    </xf>
    <xf numFmtId="2" fontId="17" fillId="0" borderId="21" xfId="0" applyNumberFormat="1" applyFont="1" applyBorder="1" applyAlignment="1">
      <alignment horizontal="center" vertical="center" wrapText="1"/>
    </xf>
    <xf numFmtId="0" fontId="21" fillId="0" borderId="21" xfId="0" applyFont="1" applyBorder="1" applyAlignment="1">
      <alignment vertical="top" wrapText="1"/>
    </xf>
    <xf numFmtId="2" fontId="18" fillId="0" borderId="21" xfId="0" applyNumberFormat="1" applyFont="1" applyBorder="1" applyAlignment="1">
      <alignment horizontal="center" vertical="center" wrapText="1"/>
    </xf>
    <xf numFmtId="0" fontId="18" fillId="0" borderId="21" xfId="0" applyFont="1" applyFill="1" applyBorder="1" applyAlignment="1">
      <alignment wrapText="1"/>
    </xf>
    <xf numFmtId="0" fontId="20" fillId="5" borderId="21" xfId="0" applyFont="1" applyFill="1" applyBorder="1" applyAlignment="1">
      <alignment vertical="top" wrapText="1"/>
    </xf>
    <xf numFmtId="0" fontId="21" fillId="0" borderId="21" xfId="0" applyFont="1" applyFill="1" applyBorder="1"/>
    <xf numFmtId="0" fontId="21" fillId="6" borderId="21" xfId="0" applyFont="1" applyFill="1" applyBorder="1" applyAlignment="1">
      <alignment vertical="top" wrapText="1"/>
    </xf>
    <xf numFmtId="0" fontId="21" fillId="0" borderId="21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17" fillId="0" borderId="21" xfId="0" applyFont="1" applyBorder="1" applyAlignment="1">
      <alignment vertical="top" wrapText="1"/>
    </xf>
    <xf numFmtId="0" fontId="21" fillId="5" borderId="21" xfId="0" applyFont="1" applyFill="1" applyBorder="1" applyAlignment="1">
      <alignment vertical="top" wrapText="1"/>
    </xf>
    <xf numFmtId="0" fontId="20" fillId="7" borderId="21" xfId="0" applyFont="1" applyFill="1" applyBorder="1" applyAlignment="1">
      <alignment vertical="top" wrapText="1"/>
    </xf>
    <xf numFmtId="49" fontId="17" fillId="7" borderId="21" xfId="0" applyNumberFormat="1" applyFont="1" applyFill="1" applyBorder="1" applyAlignment="1">
      <alignment horizontal="center" vertical="center" wrapText="1"/>
    </xf>
    <xf numFmtId="4" fontId="17" fillId="7" borderId="21" xfId="0" applyNumberFormat="1" applyFont="1" applyFill="1" applyBorder="1" applyAlignment="1">
      <alignment horizontal="center" vertical="center" wrapText="1"/>
    </xf>
    <xf numFmtId="4" fontId="17" fillId="0" borderId="22" xfId="0" applyNumberFormat="1" applyFont="1" applyFill="1" applyBorder="1" applyAlignment="1">
      <alignment horizontal="center" vertical="center"/>
    </xf>
    <xf numFmtId="4" fontId="18" fillId="0" borderId="22" xfId="0" applyNumberFormat="1" applyFont="1" applyFill="1" applyBorder="1" applyAlignment="1">
      <alignment horizontal="center" vertical="center"/>
    </xf>
    <xf numFmtId="0" fontId="17" fillId="7" borderId="34" xfId="0" applyFont="1" applyFill="1" applyBorder="1" applyAlignment="1">
      <alignment wrapText="1"/>
    </xf>
    <xf numFmtId="49" fontId="18" fillId="7" borderId="35" xfId="0" applyNumberFormat="1" applyFont="1" applyFill="1" applyBorder="1" applyAlignment="1">
      <alignment horizontal="center" wrapText="1"/>
    </xf>
    <xf numFmtId="0" fontId="18" fillId="7" borderId="35" xfId="0" applyFont="1" applyFill="1" applyBorder="1" applyAlignment="1">
      <alignment horizontal="center" wrapText="1"/>
    </xf>
    <xf numFmtId="4" fontId="17" fillId="7" borderId="36" xfId="0" applyNumberFormat="1" applyFont="1" applyFill="1" applyBorder="1" applyAlignment="1">
      <alignment horizontal="center" wrapText="1"/>
    </xf>
    <xf numFmtId="0" fontId="20" fillId="0" borderId="27" xfId="0" applyFont="1" applyFill="1" applyBorder="1" applyAlignment="1">
      <alignment vertical="top" wrapText="1"/>
    </xf>
    <xf numFmtId="49" fontId="17" fillId="0" borderId="28" xfId="0" applyNumberFormat="1" applyFont="1" applyFill="1" applyBorder="1" applyAlignment="1">
      <alignment horizontal="center" vertical="center" wrapText="1"/>
    </xf>
    <xf numFmtId="4" fontId="17" fillId="0" borderId="28" xfId="0" applyNumberFormat="1" applyFont="1" applyFill="1" applyBorder="1" applyAlignment="1">
      <alignment horizontal="center" vertical="center"/>
    </xf>
    <xf numFmtId="4" fontId="17" fillId="0" borderId="29" xfId="0" applyNumberFormat="1" applyFont="1" applyFill="1" applyBorder="1" applyAlignment="1">
      <alignment horizontal="center" vertical="center"/>
    </xf>
    <xf numFmtId="49" fontId="17" fillId="0" borderId="20" xfId="0" applyNumberFormat="1" applyFont="1" applyBorder="1" applyAlignment="1">
      <alignment wrapText="1"/>
    </xf>
    <xf numFmtId="0" fontId="18" fillId="0" borderId="20" xfId="0" applyFont="1" applyBorder="1"/>
    <xf numFmtId="0" fontId="17" fillId="0" borderId="20" xfId="0" applyFont="1" applyBorder="1" applyAlignment="1">
      <alignment horizontal="justify" vertical="center"/>
    </xf>
    <xf numFmtId="0" fontId="18" fillId="0" borderId="20" xfId="0" applyFont="1" applyBorder="1" applyAlignment="1">
      <alignment vertical="top" wrapText="1"/>
    </xf>
    <xf numFmtId="0" fontId="17" fillId="0" borderId="20" xfId="0" applyFont="1" applyBorder="1" applyAlignment="1">
      <alignment wrapText="1"/>
    </xf>
    <xf numFmtId="0" fontId="20" fillId="7" borderId="20" xfId="0" applyFont="1" applyFill="1" applyBorder="1" applyAlignment="1">
      <alignment vertical="top" wrapText="1"/>
    </xf>
    <xf numFmtId="0" fontId="36" fillId="0" borderId="20" xfId="0" applyFont="1" applyBorder="1"/>
    <xf numFmtId="0" fontId="17" fillId="7" borderId="24" xfId="0" applyFont="1" applyFill="1" applyBorder="1"/>
    <xf numFmtId="49" fontId="17" fillId="7" borderId="25" xfId="0" applyNumberFormat="1" applyFont="1" applyFill="1" applyBorder="1" applyAlignment="1">
      <alignment horizontal="center"/>
    </xf>
    <xf numFmtId="0" fontId="17" fillId="7" borderId="25" xfId="0" applyFont="1" applyFill="1" applyBorder="1" applyAlignment="1">
      <alignment horizontal="center"/>
    </xf>
    <xf numFmtId="4" fontId="17" fillId="7" borderId="25" xfId="0" applyNumberFormat="1" applyFont="1" applyFill="1" applyBorder="1" applyAlignment="1">
      <alignment horizontal="center"/>
    </xf>
    <xf numFmtId="4" fontId="17" fillId="7" borderId="33" xfId="0" applyNumberFormat="1" applyFont="1" applyFill="1" applyBorder="1" applyAlignment="1">
      <alignment horizontal="center"/>
    </xf>
    <xf numFmtId="4" fontId="18" fillId="0" borderId="22" xfId="0" applyNumberFormat="1" applyFont="1" applyFill="1" applyBorder="1" applyAlignment="1">
      <alignment horizontal="center"/>
    </xf>
    <xf numFmtId="2" fontId="11" fillId="5" borderId="21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49" fontId="3" fillId="0" borderId="0" xfId="0" applyNumberFormat="1" applyFont="1" applyAlignment="1">
      <alignment horizontal="left" vertical="top" indent="25"/>
    </xf>
    <xf numFmtId="0" fontId="0" fillId="0" borderId="0" xfId="0" applyAlignment="1">
      <alignment horizontal="left" vertical="top" indent="25"/>
    </xf>
    <xf numFmtId="0" fontId="3" fillId="0" borderId="0" xfId="5" applyFont="1" applyAlignment="1">
      <alignment horizontal="left" vertical="top" indent="25"/>
    </xf>
    <xf numFmtId="0" fontId="2" fillId="0" borderId="0" xfId="0" applyFont="1" applyAlignment="1">
      <alignment vertical="top"/>
    </xf>
    <xf numFmtId="0" fontId="15" fillId="0" borderId="0" xfId="0" applyFont="1" applyAlignment="1"/>
    <xf numFmtId="0" fontId="2" fillId="0" borderId="0" xfId="0" applyFont="1" applyFill="1" applyBorder="1" applyAlignment="1">
      <alignment vertical="top"/>
    </xf>
    <xf numFmtId="0" fontId="3" fillId="0" borderId="0" xfId="6" applyFont="1" applyAlignment="1">
      <alignment horizontal="left" vertical="top" indent="25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49" fontId="17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/>
    </xf>
    <xf numFmtId="0" fontId="17" fillId="5" borderId="0" xfId="0" applyFont="1" applyFill="1" applyAlignment="1">
      <alignment horizontal="center"/>
    </xf>
    <xf numFmtId="0" fontId="3" fillId="0" borderId="19" xfId="0" applyFont="1" applyBorder="1" applyAlignment="1">
      <alignment horizontal="center" wrapText="1"/>
    </xf>
    <xf numFmtId="49" fontId="16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86;&#1073;&#1084;&#1077;&#1085;\Users\&#1055;&#1086;&#1083;&#1100;&#1079;&#1086;&#1074;&#1072;&#1090;&#1077;&#1083;&#1100;\Desktop\&#1041;&#1102;&#1076;&#1078;&#1077;&#1090;%202019\&#1057;&#1045;&#1057;&#1057;&#1048;&#1071;%20&#1042;%202019%20&#1075;&#1086;&#1076;&#1091;\&#1089;&#1077;&#1089;&#1089;&#1080;&#1103;%20&#1092;&#1077;&#1074;&#1088;&#1072;&#1083;&#1100;\&#1055;&#1088;&#1080;&#1083;.%20%20&#1082;%20&#1088;&#1077;&#1096;.%20&#1085;&#1072;%2012019-2020-2021%20&#8470;%2093%20&#1086;&#1090;%2019.12.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86;&#1073;&#1084;&#1077;&#1085;\Users\&#1055;&#1086;&#1083;&#1100;&#1079;&#1086;&#1074;&#1072;&#1090;&#1077;&#1083;&#1100;\Desktop\&#1041;&#1102;&#1076;&#1078;&#1077;&#1090;%202019\&#1057;&#1045;&#1057;&#1057;&#1048;&#1071;%20&#1042;%202019%20&#1075;&#1086;&#1076;&#1091;\&#1080;&#1102;&#1085;&#1100;\&#1055;&#1088;&#1080;&#1083;.%20%20&#1082;%20&#1088;&#1077;&#1096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источ. 2020-2021"/>
      <sheetName val="Приложенние 2"/>
      <sheetName val="Доходы 2019"/>
      <sheetName val="Доходы 2020-2021"/>
      <sheetName val="Адм.доходов"/>
      <sheetName val="Адм.источников"/>
      <sheetName val="Вед.2019"/>
      <sheetName val="Вед.2020-2021"/>
      <sheetName val="Ф2019"/>
      <sheetName val="Ф2020-2021"/>
      <sheetName val="МЦП по ЦСР - 2019"/>
      <sheetName val="МЦП по ЦСР -2019-2020"/>
      <sheetName val="креди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Доходы 2019"/>
      <sheetName val="Вед.2019"/>
      <sheetName val="Ф2019"/>
      <sheetName val="МЦП по ЦСР - 2019"/>
      <sheetName val="кредиты"/>
    </sheetNames>
    <sheetDataSet>
      <sheetData sheetId="0"/>
      <sheetData sheetId="1"/>
      <sheetData sheetId="2">
        <row r="20">
          <cell r="G20">
            <v>1126976</v>
          </cell>
        </row>
        <row r="24">
          <cell r="G24">
            <v>1126976</v>
          </cell>
        </row>
        <row r="25">
          <cell r="G25">
            <v>427835</v>
          </cell>
        </row>
        <row r="30">
          <cell r="G30">
            <v>4114065</v>
          </cell>
        </row>
        <row r="34">
          <cell r="G34">
            <v>2676118</v>
          </cell>
        </row>
        <row r="35">
          <cell r="G35">
            <v>1292431</v>
          </cell>
        </row>
        <row r="36">
          <cell r="G36">
            <v>107594</v>
          </cell>
        </row>
        <row r="37">
          <cell r="G37">
            <v>37922</v>
          </cell>
        </row>
        <row r="38">
          <cell r="G38">
            <v>25000</v>
          </cell>
        </row>
        <row r="42">
          <cell r="G42">
            <v>25000</v>
          </cell>
        </row>
        <row r="43">
          <cell r="G43">
            <v>226000</v>
          </cell>
        </row>
        <row r="47">
          <cell r="G47">
            <v>6000</v>
          </cell>
        </row>
        <row r="48">
          <cell r="G48">
            <v>191500</v>
          </cell>
        </row>
        <row r="54">
          <cell r="G54">
            <v>18000</v>
          </cell>
        </row>
        <row r="63">
          <cell r="G63">
            <v>17600</v>
          </cell>
        </row>
        <row r="67">
          <cell r="G67">
            <v>0</v>
          </cell>
        </row>
        <row r="68">
          <cell r="G68">
            <v>5000</v>
          </cell>
        </row>
        <row r="73">
          <cell r="G73">
            <v>2000</v>
          </cell>
        </row>
        <row r="74">
          <cell r="G74">
            <v>48000</v>
          </cell>
        </row>
        <row r="78">
          <cell r="G78">
            <v>36000</v>
          </cell>
        </row>
        <row r="79">
          <cell r="G79">
            <v>12000</v>
          </cell>
        </row>
        <row r="81">
          <cell r="G81">
            <v>689638.72</v>
          </cell>
        </row>
        <row r="87">
          <cell r="G87">
            <v>117968</v>
          </cell>
        </row>
        <row r="91">
          <cell r="G91">
            <v>117968</v>
          </cell>
        </row>
        <row r="92">
          <cell r="G92">
            <v>1601500</v>
          </cell>
        </row>
        <row r="96">
          <cell r="G96">
            <v>350000</v>
          </cell>
        </row>
        <row r="98">
          <cell r="G98">
            <v>340000</v>
          </cell>
        </row>
        <row r="101">
          <cell r="G101">
            <v>911500</v>
          </cell>
        </row>
        <row r="102">
          <cell r="G102">
            <v>1715566</v>
          </cell>
        </row>
        <row r="110">
          <cell r="G110">
            <v>23000</v>
          </cell>
        </row>
        <row r="115">
          <cell r="G115">
            <v>619214</v>
          </cell>
        </row>
        <row r="119">
          <cell r="G119">
            <v>868703</v>
          </cell>
        </row>
        <row r="121">
          <cell r="G121">
            <v>0</v>
          </cell>
        </row>
        <row r="123">
          <cell r="G123">
            <v>123800</v>
          </cell>
        </row>
        <row r="127">
          <cell r="G127">
            <v>10000</v>
          </cell>
        </row>
        <row r="128">
          <cell r="G128">
            <v>68000</v>
          </cell>
        </row>
        <row r="132">
          <cell r="G132">
            <v>68000</v>
          </cell>
        </row>
        <row r="134">
          <cell r="G134">
            <v>11753571</v>
          </cell>
        </row>
        <row r="138">
          <cell r="G138">
            <v>5006102</v>
          </cell>
        </row>
        <row r="139">
          <cell r="G139">
            <v>2560421</v>
          </cell>
        </row>
        <row r="140">
          <cell r="G140">
            <v>336000</v>
          </cell>
        </row>
        <row r="142">
          <cell r="G142">
            <v>1421048</v>
          </cell>
        </row>
        <row r="152">
          <cell r="G152">
            <v>2438916</v>
          </cell>
        </row>
        <row r="156">
          <cell r="G156">
            <v>2172042</v>
          </cell>
        </row>
        <row r="157">
          <cell r="G157">
            <v>266874</v>
          </cell>
        </row>
        <row r="165">
          <cell r="G165">
            <v>147564</v>
          </cell>
        </row>
        <row r="170">
          <cell r="G170">
            <v>305000</v>
          </cell>
        </row>
        <row r="174">
          <cell r="G174">
            <v>46000</v>
          </cell>
        </row>
        <row r="189">
          <cell r="G189">
            <v>3582437</v>
          </cell>
        </row>
        <row r="193">
          <cell r="G193">
            <v>9500</v>
          </cell>
        </row>
        <row r="197">
          <cell r="G197">
            <v>1689536</v>
          </cell>
        </row>
        <row r="198">
          <cell r="G198">
            <v>1249701</v>
          </cell>
        </row>
        <row r="199">
          <cell r="G199">
            <v>341000</v>
          </cell>
        </row>
        <row r="202">
          <cell r="G202">
            <v>292700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zoomScaleNormal="80" workbookViewId="0">
      <selection activeCell="B8" sqref="B8:B9"/>
    </sheetView>
  </sheetViews>
  <sheetFormatPr defaultRowHeight="12.75"/>
  <cols>
    <col min="1" max="1" width="37" customWidth="1"/>
    <col min="2" max="2" width="58.42578125" customWidth="1"/>
    <col min="3" max="3" width="23.140625" customWidth="1"/>
    <col min="4" max="4" width="18.5703125" style="1" customWidth="1"/>
    <col min="5" max="5" width="0" hidden="1" customWidth="1"/>
    <col min="6" max="6" width="6.85546875" hidden="1" customWidth="1"/>
    <col min="7" max="7" width="0" hidden="1" customWidth="1"/>
  </cols>
  <sheetData>
    <row r="1" spans="1:7" ht="12.4" customHeight="1">
      <c r="B1" s="178" t="s">
        <v>663</v>
      </c>
      <c r="C1" s="178"/>
      <c r="D1" s="178"/>
      <c r="E1" s="179"/>
      <c r="F1" s="179"/>
    </row>
    <row r="2" spans="1:7" ht="17.25" customHeight="1">
      <c r="B2" s="180" t="s">
        <v>664</v>
      </c>
      <c r="C2" s="180"/>
      <c r="D2" s="179"/>
      <c r="E2" s="179"/>
      <c r="F2" s="179"/>
    </row>
    <row r="3" spans="1:7" ht="18" customHeight="1">
      <c r="B3" s="181" t="s">
        <v>665</v>
      </c>
      <c r="C3" s="181"/>
      <c r="D3" s="179"/>
      <c r="E3" s="179"/>
      <c r="F3" s="179"/>
    </row>
    <row r="4" spans="1:7" ht="18" customHeight="1">
      <c r="B4" s="178" t="s">
        <v>728</v>
      </c>
      <c r="C4" s="178"/>
      <c r="D4" s="178"/>
      <c r="E4" s="179"/>
      <c r="F4" s="179"/>
    </row>
    <row r="5" spans="1:7" ht="17.25" customHeight="1">
      <c r="B5" s="182"/>
      <c r="C5" s="182"/>
      <c r="D5" s="179"/>
      <c r="E5" s="179"/>
      <c r="F5" s="179"/>
    </row>
    <row r="6" spans="1:7" ht="17.25" customHeight="1">
      <c r="B6" s="182"/>
      <c r="C6" s="182"/>
      <c r="D6" s="179"/>
      <c r="E6" s="179"/>
      <c r="F6" s="179"/>
    </row>
    <row r="7" spans="1:7" ht="17.25" customHeight="1">
      <c r="B7" s="182"/>
      <c r="C7" s="182"/>
      <c r="D7" s="179"/>
      <c r="E7" s="179"/>
      <c r="F7" s="179"/>
    </row>
    <row r="8" spans="1:7" ht="18.75" customHeight="1">
      <c r="B8" s="182"/>
      <c r="C8" s="182"/>
      <c r="D8" s="179"/>
      <c r="E8" s="179"/>
      <c r="F8" s="179"/>
    </row>
    <row r="9" spans="1:7" ht="19.5" customHeight="1">
      <c r="B9" s="182"/>
      <c r="C9" s="182"/>
      <c r="D9" s="179"/>
      <c r="E9" s="179"/>
      <c r="F9" s="179"/>
    </row>
    <row r="10" spans="1:7" ht="18.75" customHeight="1">
      <c r="A10" s="3"/>
      <c r="B10" s="178"/>
      <c r="C10" s="178"/>
      <c r="D10" s="178"/>
      <c r="E10" s="179"/>
      <c r="F10" s="179"/>
    </row>
    <row r="11" spans="1:7" ht="15.75" customHeight="1">
      <c r="A11" s="3"/>
      <c r="B11" s="178"/>
      <c r="C11" s="178"/>
      <c r="D11" s="178"/>
      <c r="E11" s="179"/>
      <c r="F11" s="179"/>
    </row>
    <row r="12" spans="1:7" ht="21.75" customHeight="1">
      <c r="A12" s="323" t="s">
        <v>684</v>
      </c>
      <c r="B12" s="323"/>
      <c r="C12" s="323"/>
      <c r="D12" s="323"/>
      <c r="G12" s="4"/>
    </row>
    <row r="13" spans="1:7" ht="12" customHeight="1">
      <c r="B13" s="4"/>
      <c r="C13" s="4"/>
      <c r="D13" s="4"/>
    </row>
    <row r="14" spans="1:7" ht="15" customHeight="1">
      <c r="A14" s="322" t="s">
        <v>722</v>
      </c>
      <c r="B14" s="322"/>
      <c r="C14" s="322"/>
      <c r="D14" s="322"/>
    </row>
    <row r="15" spans="1:7" ht="23.25" customHeight="1">
      <c r="A15" s="322"/>
      <c r="B15" s="322"/>
      <c r="C15" s="322"/>
      <c r="D15" s="322"/>
    </row>
    <row r="16" spans="1:7" ht="18.75">
      <c r="B16" s="5"/>
      <c r="C16" s="5"/>
      <c r="D16" s="6" t="s">
        <v>102</v>
      </c>
    </row>
    <row r="17" spans="1:6" ht="36.75" customHeight="1">
      <c r="A17" s="7" t="s">
        <v>103</v>
      </c>
      <c r="B17" s="8" t="s">
        <v>104</v>
      </c>
      <c r="C17" s="9" t="s">
        <v>589</v>
      </c>
      <c r="D17" s="9" t="s">
        <v>720</v>
      </c>
    </row>
    <row r="18" spans="1:6" ht="56.25" hidden="1">
      <c r="A18" s="10" t="s">
        <v>105</v>
      </c>
      <c r="B18" s="11" t="s">
        <v>106</v>
      </c>
      <c r="C18" s="12">
        <f>C19</f>
        <v>0</v>
      </c>
      <c r="D18" s="12">
        <f>D19</f>
        <v>0</v>
      </c>
    </row>
    <row r="19" spans="1:6" ht="75" hidden="1">
      <c r="A19" s="10" t="s">
        <v>107</v>
      </c>
      <c r="B19" s="11" t="s">
        <v>108</v>
      </c>
      <c r="C19" s="12">
        <v>0</v>
      </c>
      <c r="D19" s="12">
        <v>0</v>
      </c>
    </row>
    <row r="20" spans="1:6" ht="56.25" hidden="1">
      <c r="A20" s="10" t="s">
        <v>109</v>
      </c>
      <c r="B20" s="11" t="s">
        <v>110</v>
      </c>
      <c r="C20" s="12">
        <f>C21</f>
        <v>0</v>
      </c>
      <c r="D20" s="12">
        <f>D21</f>
        <v>0</v>
      </c>
    </row>
    <row r="21" spans="1:6" ht="75" hidden="1">
      <c r="A21" s="10" t="s">
        <v>111</v>
      </c>
      <c r="B21" s="11" t="s">
        <v>112</v>
      </c>
      <c r="C21" s="12">
        <v>0</v>
      </c>
      <c r="D21" s="12">
        <v>0</v>
      </c>
    </row>
    <row r="22" spans="1:6" ht="56.25" hidden="1">
      <c r="A22" s="13" t="s">
        <v>113</v>
      </c>
      <c r="B22" s="14" t="s">
        <v>114</v>
      </c>
      <c r="C22" s="15">
        <f>C23-C25</f>
        <v>0</v>
      </c>
      <c r="D22" s="15">
        <f>D23-D25</f>
        <v>0</v>
      </c>
      <c r="E22" t="e">
        <f>'Доходы 2019'!#REF!-#REF!</f>
        <v>#REF!</v>
      </c>
    </row>
    <row r="23" spans="1:6" ht="56.25" hidden="1">
      <c r="A23" s="10" t="s">
        <v>105</v>
      </c>
      <c r="B23" s="11" t="s">
        <v>106</v>
      </c>
      <c r="C23" s="12">
        <f>C24</f>
        <v>0</v>
      </c>
      <c r="D23" s="12">
        <f>D24</f>
        <v>0</v>
      </c>
    </row>
    <row r="24" spans="1:6" ht="75" hidden="1">
      <c r="A24" s="10" t="s">
        <v>107</v>
      </c>
      <c r="B24" s="11" t="s">
        <v>108</v>
      </c>
      <c r="C24" s="12">
        <v>0</v>
      </c>
      <c r="D24" s="12">
        <v>0</v>
      </c>
    </row>
    <row r="25" spans="1:6" ht="56.25" hidden="1">
      <c r="A25" s="10" t="s">
        <v>109</v>
      </c>
      <c r="B25" s="11" t="s">
        <v>110</v>
      </c>
      <c r="C25" s="12">
        <f>C26</f>
        <v>0</v>
      </c>
      <c r="D25" s="12">
        <f>D26</f>
        <v>0</v>
      </c>
    </row>
    <row r="26" spans="1:6" ht="75" hidden="1">
      <c r="A26" s="10" t="s">
        <v>111</v>
      </c>
      <c r="B26" s="16" t="s">
        <v>112</v>
      </c>
      <c r="C26" s="12">
        <v>0</v>
      </c>
      <c r="D26" s="12">
        <v>0</v>
      </c>
    </row>
    <row r="27" spans="1:6" ht="28.5" hidden="1" customHeight="1">
      <c r="A27" s="17" t="s">
        <v>115</v>
      </c>
      <c r="B27" s="18" t="s">
        <v>116</v>
      </c>
      <c r="C27" s="19">
        <f>C28-C30</f>
        <v>0</v>
      </c>
      <c r="D27" s="19">
        <f>D28-D30</f>
        <v>0</v>
      </c>
    </row>
    <row r="28" spans="1:6" ht="37.5" hidden="1">
      <c r="A28" s="20" t="s">
        <v>117</v>
      </c>
      <c r="B28" s="21" t="s">
        <v>118</v>
      </c>
      <c r="C28" s="22">
        <f>C29</f>
        <v>0</v>
      </c>
      <c r="D28" s="22">
        <f>D29</f>
        <v>0</v>
      </c>
    </row>
    <row r="29" spans="1:6" ht="56.25" hidden="1">
      <c r="A29" s="20" t="s">
        <v>119</v>
      </c>
      <c r="B29" s="21" t="s">
        <v>120</v>
      </c>
      <c r="C29" s="22">
        <v>0</v>
      </c>
      <c r="D29" s="22">
        <v>0</v>
      </c>
    </row>
    <row r="30" spans="1:6" ht="56.25" hidden="1">
      <c r="A30" s="20" t="s">
        <v>121</v>
      </c>
      <c r="B30" s="21" t="s">
        <v>122</v>
      </c>
      <c r="C30" s="23">
        <f>C31</f>
        <v>0</v>
      </c>
      <c r="D30" s="23">
        <f>D31</f>
        <v>0</v>
      </c>
    </row>
    <row r="31" spans="1:6" ht="56.25" hidden="1">
      <c r="A31" s="20" t="s">
        <v>123</v>
      </c>
      <c r="B31" s="24" t="s">
        <v>124</v>
      </c>
      <c r="C31" s="25">
        <v>0</v>
      </c>
      <c r="D31" s="25">
        <v>0</v>
      </c>
    </row>
    <row r="32" spans="1:6" ht="59.25" hidden="1" customHeight="1">
      <c r="A32" s="13" t="s">
        <v>113</v>
      </c>
      <c r="B32" s="26" t="s">
        <v>125</v>
      </c>
      <c r="C32" s="27">
        <f>C33-C35</f>
        <v>0</v>
      </c>
      <c r="D32" s="27">
        <f>D33-D35</f>
        <v>0</v>
      </c>
      <c r="E32" t="e">
        <f>#REF!-#REF!</f>
        <v>#REF!</v>
      </c>
      <c r="F32" s="28"/>
    </row>
    <row r="33" spans="1:5" ht="63" hidden="1" customHeight="1">
      <c r="A33" s="10" t="s">
        <v>126</v>
      </c>
      <c r="B33" s="24" t="s">
        <v>106</v>
      </c>
      <c r="C33" s="25">
        <f>C34</f>
        <v>0</v>
      </c>
      <c r="D33" s="25">
        <f>D34</f>
        <v>0</v>
      </c>
    </row>
    <row r="34" spans="1:5" ht="75.75" hidden="1" customHeight="1">
      <c r="A34" s="10" t="s">
        <v>127</v>
      </c>
      <c r="B34" s="24" t="s">
        <v>128</v>
      </c>
      <c r="C34" s="25">
        <v>0</v>
      </c>
      <c r="D34" s="25">
        <v>0</v>
      </c>
    </row>
    <row r="35" spans="1:5" ht="58.5" hidden="1" customHeight="1">
      <c r="A35" s="10" t="s">
        <v>129</v>
      </c>
      <c r="B35" s="24" t="s">
        <v>130</v>
      </c>
      <c r="C35" s="25">
        <f>C36</f>
        <v>0</v>
      </c>
      <c r="D35" s="25">
        <f>D36</f>
        <v>0</v>
      </c>
    </row>
    <row r="36" spans="1:5" ht="78" hidden="1" customHeight="1">
      <c r="A36" s="10" t="s">
        <v>131</v>
      </c>
      <c r="B36" s="24" t="s">
        <v>132</v>
      </c>
      <c r="C36" s="25">
        <v>0</v>
      </c>
      <c r="D36" s="25">
        <v>0</v>
      </c>
    </row>
    <row r="37" spans="1:5" ht="37.5">
      <c r="A37" s="17" t="s">
        <v>133</v>
      </c>
      <c r="B37" s="29" t="s">
        <v>134</v>
      </c>
      <c r="C37" s="19">
        <f>C41-C38</f>
        <v>1619666.7199999988</v>
      </c>
      <c r="D37" s="19">
        <f>D41-D38</f>
        <v>90803.620000001043</v>
      </c>
      <c r="E37" s="1"/>
    </row>
    <row r="38" spans="1:5" ht="21" customHeight="1">
      <c r="A38" s="20" t="s">
        <v>135</v>
      </c>
      <c r="B38" s="30" t="s">
        <v>136</v>
      </c>
      <c r="C38" s="25">
        <f>C39</f>
        <v>27096170</v>
      </c>
      <c r="D38" s="25">
        <f>D39</f>
        <v>11705336.27</v>
      </c>
    </row>
    <row r="39" spans="1:5" ht="36" customHeight="1">
      <c r="A39" s="20" t="s">
        <v>137</v>
      </c>
      <c r="B39" s="30" t="s">
        <v>138</v>
      </c>
      <c r="C39" s="25">
        <f>C40</f>
        <v>27096170</v>
      </c>
      <c r="D39" s="25">
        <f>D40</f>
        <v>11705336.27</v>
      </c>
    </row>
    <row r="40" spans="1:5" ht="40.5" customHeight="1">
      <c r="A40" s="20" t="s">
        <v>139</v>
      </c>
      <c r="B40" s="30" t="s">
        <v>550</v>
      </c>
      <c r="C40" s="25">
        <v>27096170</v>
      </c>
      <c r="D40" s="25">
        <v>11705336.27</v>
      </c>
    </row>
    <row r="41" spans="1:5" ht="24" customHeight="1">
      <c r="A41" s="20" t="s">
        <v>140</v>
      </c>
      <c r="B41" s="30" t="s">
        <v>141</v>
      </c>
      <c r="C41" s="25">
        <f>C42</f>
        <v>28715836.719999999</v>
      </c>
      <c r="D41" s="25">
        <f>D42</f>
        <v>11796139.890000001</v>
      </c>
    </row>
    <row r="42" spans="1:5" ht="39.75" customHeight="1">
      <c r="A42" s="20" t="s">
        <v>142</v>
      </c>
      <c r="B42" s="30" t="s">
        <v>143</v>
      </c>
      <c r="C42" s="25">
        <f>C43</f>
        <v>28715836.719999999</v>
      </c>
      <c r="D42" s="25">
        <f>D43</f>
        <v>11796139.890000001</v>
      </c>
    </row>
    <row r="43" spans="1:5" ht="57" customHeight="1">
      <c r="A43" s="20" t="s">
        <v>144</v>
      </c>
      <c r="B43" s="31" t="s">
        <v>551</v>
      </c>
      <c r="C43" s="25">
        <v>28715836.719999999</v>
      </c>
      <c r="D43" s="25">
        <v>11796139.890000001</v>
      </c>
    </row>
    <row r="44" spans="1:5" ht="37.5" hidden="1">
      <c r="A44" s="32" t="s">
        <v>145</v>
      </c>
      <c r="B44" s="33" t="s">
        <v>146</v>
      </c>
      <c r="C44" s="34">
        <v>0</v>
      </c>
      <c r="D44" s="34">
        <v>0</v>
      </c>
    </row>
    <row r="45" spans="1:5" ht="37.5" hidden="1">
      <c r="A45" s="35" t="s">
        <v>147</v>
      </c>
      <c r="B45" s="36" t="s">
        <v>148</v>
      </c>
      <c r="C45" s="12">
        <v>0</v>
      </c>
      <c r="D45" s="12">
        <v>0</v>
      </c>
    </row>
    <row r="46" spans="1:5" ht="37.5" hidden="1">
      <c r="A46" s="37" t="s">
        <v>149</v>
      </c>
      <c r="B46" s="38" t="s">
        <v>150</v>
      </c>
      <c r="C46" s="39">
        <f>C47</f>
        <v>0</v>
      </c>
      <c r="D46" s="39">
        <f>D47</f>
        <v>0</v>
      </c>
    </row>
    <row r="47" spans="1:5" ht="75" hidden="1">
      <c r="A47" s="40" t="s">
        <v>151</v>
      </c>
      <c r="B47" s="41" t="s">
        <v>152</v>
      </c>
      <c r="C47" s="39"/>
      <c r="D47" s="39"/>
    </row>
    <row r="48" spans="1:5" ht="48" hidden="1" customHeight="1">
      <c r="A48" s="35" t="s">
        <v>153</v>
      </c>
      <c r="B48" s="36" t="s">
        <v>154</v>
      </c>
      <c r="C48" s="34">
        <f>C49</f>
        <v>0</v>
      </c>
      <c r="D48" s="34">
        <f>D49</f>
        <v>0</v>
      </c>
    </row>
    <row r="49" spans="1:4" ht="93.75" hidden="1">
      <c r="A49" s="42" t="s">
        <v>157</v>
      </c>
      <c r="B49" s="43" t="s">
        <v>158</v>
      </c>
      <c r="C49" s="44"/>
      <c r="D49" s="44"/>
    </row>
    <row r="50" spans="1:4" ht="29.85" customHeight="1">
      <c r="A50" s="45"/>
      <c r="B50" s="46" t="s">
        <v>159</v>
      </c>
      <c r="C50" s="47">
        <f>C27+C22+C37+C44</f>
        <v>1619666.7199999988</v>
      </c>
      <c r="D50" s="47">
        <f>D27+D22+D37+D44</f>
        <v>90803.620000001043</v>
      </c>
    </row>
  </sheetData>
  <sheetProtection selectLockedCells="1" selectUnlockedCells="1"/>
  <mergeCells count="2">
    <mergeCell ref="A14:D15"/>
    <mergeCell ref="A12:D12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16"/>
  <sheetViews>
    <sheetView tabSelected="1" view="pageBreakPreview" zoomScaleNormal="80" workbookViewId="0">
      <selection activeCell="B46" sqref="B46"/>
    </sheetView>
  </sheetViews>
  <sheetFormatPr defaultRowHeight="18.75"/>
  <cols>
    <col min="1" max="1" width="38.7109375" style="3" customWidth="1"/>
    <col min="2" max="2" width="100" style="3" customWidth="1"/>
    <col min="3" max="4" width="20" style="3" customWidth="1"/>
    <col min="5" max="5" width="13.28515625" style="48" customWidth="1"/>
    <col min="6" max="6" width="0.28515625" customWidth="1"/>
    <col min="7" max="7" width="9.140625" hidden="1" customWidth="1"/>
  </cols>
  <sheetData>
    <row r="1" spans="1:9" ht="24.75" customHeight="1">
      <c r="A1" t="s">
        <v>160</v>
      </c>
      <c r="B1" s="325" t="s">
        <v>683</v>
      </c>
      <c r="C1" s="326"/>
      <c r="D1" s="326"/>
      <c r="E1" s="326"/>
      <c r="F1" s="184"/>
      <c r="G1" s="66"/>
      <c r="H1" s="66"/>
      <c r="I1" s="66"/>
    </row>
    <row r="2" spans="1:9" ht="24.75" customHeight="1">
      <c r="A2"/>
      <c r="B2" s="327" t="s">
        <v>664</v>
      </c>
      <c r="C2" s="326"/>
      <c r="D2" s="326"/>
      <c r="E2" s="326"/>
      <c r="F2" s="184"/>
      <c r="G2" s="184"/>
      <c r="H2" s="184"/>
      <c r="I2" s="185"/>
    </row>
    <row r="3" spans="1:9" ht="24.75" customHeight="1">
      <c r="A3"/>
      <c r="B3" s="331" t="s">
        <v>665</v>
      </c>
      <c r="C3" s="326"/>
      <c r="D3" s="326"/>
      <c r="E3" s="326"/>
      <c r="F3" s="184"/>
      <c r="G3" s="184"/>
      <c r="H3" s="184"/>
      <c r="I3" s="186"/>
    </row>
    <row r="4" spans="1:9" ht="24.75" customHeight="1">
      <c r="A4"/>
      <c r="B4" s="325" t="s">
        <v>729</v>
      </c>
      <c r="C4" s="326"/>
      <c r="D4" s="326"/>
      <c r="E4" s="326"/>
      <c r="F4" s="188"/>
      <c r="G4" s="188"/>
      <c r="H4" s="188"/>
      <c r="I4" s="185"/>
    </row>
    <row r="5" spans="1:9" ht="24.75" customHeight="1">
      <c r="A5"/>
      <c r="B5" s="330"/>
      <c r="C5" s="330"/>
      <c r="D5" s="330"/>
      <c r="E5" s="329"/>
      <c r="F5" s="188"/>
      <c r="G5" s="188"/>
      <c r="H5" s="188"/>
      <c r="I5" s="185"/>
    </row>
    <row r="6" spans="1:9" ht="24.75" customHeight="1">
      <c r="A6"/>
      <c r="B6" s="330"/>
      <c r="C6" s="330"/>
      <c r="D6" s="330"/>
      <c r="E6" s="329"/>
      <c r="F6" s="189"/>
      <c r="G6" s="189"/>
      <c r="H6" s="189"/>
      <c r="I6" s="189"/>
    </row>
    <row r="7" spans="1:9" ht="24.75" customHeight="1">
      <c r="A7"/>
      <c r="B7" s="328"/>
      <c r="C7" s="328"/>
      <c r="D7" s="328"/>
      <c r="E7" s="329"/>
      <c r="F7" s="184"/>
      <c r="G7" s="184"/>
      <c r="H7" s="189"/>
      <c r="I7" s="189"/>
    </row>
    <row r="8" spans="1:9" ht="25.5" customHeight="1">
      <c r="A8"/>
      <c r="B8" s="330"/>
      <c r="C8" s="330"/>
      <c r="D8" s="330"/>
      <c r="E8" s="329"/>
      <c r="F8" s="188"/>
      <c r="G8" s="188"/>
      <c r="H8" s="188"/>
      <c r="I8" s="185"/>
    </row>
    <row r="9" spans="1:9" ht="24" customHeight="1">
      <c r="A9"/>
      <c r="B9" s="330"/>
      <c r="C9" s="330"/>
      <c r="D9" s="330"/>
      <c r="E9" s="329"/>
      <c r="F9" s="188"/>
      <c r="G9" s="188"/>
      <c r="H9" s="188"/>
      <c r="I9" s="185"/>
    </row>
    <row r="10" spans="1:9" ht="21.75" customHeight="1">
      <c r="A10"/>
      <c r="B10" s="330"/>
      <c r="C10" s="330"/>
      <c r="D10" s="330"/>
      <c r="E10" s="329"/>
      <c r="F10" s="188"/>
      <c r="G10" s="188"/>
      <c r="H10" s="188"/>
      <c r="I10" s="185"/>
    </row>
    <row r="11" spans="1:9" ht="21.4" customHeight="1">
      <c r="A11" s="4"/>
      <c r="B11" s="2"/>
      <c r="C11" s="2"/>
      <c r="D11" s="2"/>
      <c r="E11" s="2"/>
      <c r="F11" s="4"/>
      <c r="G11" s="4"/>
    </row>
    <row r="12" spans="1:9" ht="23.45" customHeight="1">
      <c r="A12" s="324" t="s">
        <v>684</v>
      </c>
      <c r="B12" s="324"/>
      <c r="C12" s="324"/>
      <c r="D12" s="324"/>
      <c r="E12" s="324"/>
    </row>
    <row r="13" spans="1:9" ht="23.45" customHeight="1">
      <c r="A13" s="324" t="s">
        <v>685</v>
      </c>
      <c r="B13" s="324"/>
      <c r="C13" s="324"/>
      <c r="D13" s="324"/>
      <c r="E13" s="324"/>
      <c r="F13" s="324"/>
    </row>
    <row r="14" spans="1:9" ht="26.65" customHeight="1">
      <c r="A14" s="324" t="s">
        <v>700</v>
      </c>
      <c r="B14" s="324"/>
      <c r="C14" s="324"/>
      <c r="D14" s="324"/>
      <c r="E14" s="324"/>
      <c r="F14" s="324"/>
      <c r="G14" s="324"/>
    </row>
    <row r="15" spans="1:9" ht="20.25" thickBot="1">
      <c r="A15" s="50"/>
      <c r="B15" s="50"/>
      <c r="C15" s="50"/>
      <c r="D15" s="50"/>
      <c r="E15" s="49" t="s">
        <v>564</v>
      </c>
    </row>
    <row r="16" spans="1:9" s="51" customFormat="1" ht="60.75" customHeight="1" thickBot="1">
      <c r="A16" s="210" t="s">
        <v>161</v>
      </c>
      <c r="B16" s="211" t="s">
        <v>162</v>
      </c>
      <c r="C16" s="212" t="s">
        <v>578</v>
      </c>
      <c r="D16" s="213" t="s">
        <v>701</v>
      </c>
      <c r="E16" s="213" t="s">
        <v>686</v>
      </c>
    </row>
    <row r="17" spans="1:16" s="51" customFormat="1" ht="20.25" customHeight="1">
      <c r="A17" s="232" t="s">
        <v>163</v>
      </c>
      <c r="B17" s="233" t="s">
        <v>164</v>
      </c>
      <c r="C17" s="234">
        <f>C18+C56+C64+C74+C80+C87+C42+C52</f>
        <v>26640970</v>
      </c>
      <c r="D17" s="234">
        <f>D18+D56+D64+D74+D80+D87+D42+D52+D118</f>
        <v>11534423.270000003</v>
      </c>
      <c r="E17" s="235">
        <f>D17/C17*100</f>
        <v>43.295808185662921</v>
      </c>
    </row>
    <row r="18" spans="1:16" s="51" customFormat="1" ht="29.25" customHeight="1">
      <c r="A18" s="236" t="s">
        <v>165</v>
      </c>
      <c r="B18" s="215" t="s">
        <v>166</v>
      </c>
      <c r="C18" s="214">
        <f>C19+C22</f>
        <v>22785580</v>
      </c>
      <c r="D18" s="214">
        <f>D19+D22</f>
        <v>9792155.9800000023</v>
      </c>
      <c r="E18" s="237">
        <f t="shared" ref="E18:E83" si="0">D18/C18*100</f>
        <v>42.975232493533198</v>
      </c>
    </row>
    <row r="19" spans="1:16" s="51" customFormat="1" ht="34.5" hidden="1" customHeight="1">
      <c r="A19" s="236" t="s">
        <v>167</v>
      </c>
      <c r="B19" s="215" t="s">
        <v>168</v>
      </c>
      <c r="C19" s="214">
        <f>C20</f>
        <v>0</v>
      </c>
      <c r="D19" s="214">
        <f>D20</f>
        <v>0</v>
      </c>
      <c r="E19" s="237" t="e">
        <f t="shared" si="0"/>
        <v>#DIV/0!</v>
      </c>
    </row>
    <row r="20" spans="1:16" s="51" customFormat="1" ht="60" hidden="1" customHeight="1">
      <c r="A20" s="238" t="s">
        <v>169</v>
      </c>
      <c r="B20" s="167" t="s">
        <v>170</v>
      </c>
      <c r="C20" s="216">
        <f>C21</f>
        <v>0</v>
      </c>
      <c r="D20" s="216">
        <f>D21</f>
        <v>0</v>
      </c>
      <c r="E20" s="237" t="e">
        <f t="shared" si="0"/>
        <v>#DIV/0!</v>
      </c>
    </row>
    <row r="21" spans="1:16" s="51" customFormat="1" ht="49.5" hidden="1" customHeight="1">
      <c r="A21" s="238" t="s">
        <v>171</v>
      </c>
      <c r="B21" s="167" t="s">
        <v>172</v>
      </c>
      <c r="C21" s="217">
        <v>0</v>
      </c>
      <c r="D21" s="217">
        <v>0</v>
      </c>
      <c r="E21" s="237" t="e">
        <f t="shared" si="0"/>
        <v>#DIV/0!</v>
      </c>
    </row>
    <row r="22" spans="1:16" s="51" customFormat="1" ht="20.25">
      <c r="A22" s="236" t="s">
        <v>173</v>
      </c>
      <c r="B22" s="215" t="s">
        <v>174</v>
      </c>
      <c r="C22" s="218">
        <f>C23+C24+C25</f>
        <v>22785580</v>
      </c>
      <c r="D22" s="218">
        <f>D23+D24+D25+D41</f>
        <v>9792155.9800000023</v>
      </c>
      <c r="E22" s="237">
        <f t="shared" si="0"/>
        <v>42.975232493533198</v>
      </c>
    </row>
    <row r="23" spans="1:16" s="51" customFormat="1" ht="87" customHeight="1">
      <c r="A23" s="238" t="s">
        <v>175</v>
      </c>
      <c r="B23" s="167" t="s">
        <v>176</v>
      </c>
      <c r="C23" s="217">
        <v>22772500</v>
      </c>
      <c r="D23" s="217">
        <v>9773270.4700000007</v>
      </c>
      <c r="E23" s="239">
        <f t="shared" si="0"/>
        <v>42.91698526731804</v>
      </c>
    </row>
    <row r="24" spans="1:16" s="51" customFormat="1" ht="121.5">
      <c r="A24" s="238" t="s">
        <v>178</v>
      </c>
      <c r="B24" s="167" t="s">
        <v>570</v>
      </c>
      <c r="C24" s="216">
        <v>12500</v>
      </c>
      <c r="D24" s="216">
        <v>30694.799999999999</v>
      </c>
      <c r="E24" s="239">
        <f t="shared" si="0"/>
        <v>245.55840000000001</v>
      </c>
      <c r="P24" s="52"/>
    </row>
    <row r="25" spans="1:16" s="51" customFormat="1" ht="39.75" customHeight="1">
      <c r="A25" s="238" t="s">
        <v>179</v>
      </c>
      <c r="B25" s="167" t="s">
        <v>680</v>
      </c>
      <c r="C25" s="216">
        <v>580</v>
      </c>
      <c r="D25" s="216">
        <v>201.63</v>
      </c>
      <c r="E25" s="239">
        <f t="shared" si="0"/>
        <v>34.763793103448279</v>
      </c>
    </row>
    <row r="26" spans="1:16" s="51" customFormat="1" ht="20.25" hidden="1">
      <c r="A26" s="236" t="s">
        <v>180</v>
      </c>
      <c r="B26" s="215" t="s">
        <v>181</v>
      </c>
      <c r="C26" s="214">
        <f>C38</f>
        <v>0</v>
      </c>
      <c r="D26" s="214">
        <f>D38</f>
        <v>0</v>
      </c>
      <c r="E26" s="237" t="e">
        <f t="shared" si="0"/>
        <v>#DIV/0!</v>
      </c>
    </row>
    <row r="27" spans="1:16" s="51" customFormat="1" ht="39" hidden="1" customHeight="1">
      <c r="A27" s="238" t="s">
        <v>182</v>
      </c>
      <c r="B27" s="219" t="s">
        <v>183</v>
      </c>
      <c r="C27" s="216">
        <f>C28+C31+C34</f>
        <v>0</v>
      </c>
      <c r="D27" s="216">
        <f>D28+D31+D34</f>
        <v>0</v>
      </c>
      <c r="E27" s="237" t="e">
        <f t="shared" si="0"/>
        <v>#DIV/0!</v>
      </c>
    </row>
    <row r="28" spans="1:16" s="51" customFormat="1" ht="39" hidden="1" customHeight="1">
      <c r="A28" s="238" t="s">
        <v>184</v>
      </c>
      <c r="B28" s="167" t="s">
        <v>185</v>
      </c>
      <c r="C28" s="216">
        <f>C29+C30</f>
        <v>0</v>
      </c>
      <c r="D28" s="216">
        <f>D29+D30</f>
        <v>0</v>
      </c>
      <c r="E28" s="237" t="e">
        <f t="shared" si="0"/>
        <v>#DIV/0!</v>
      </c>
    </row>
    <row r="29" spans="1:16" s="51" customFormat="1" ht="31.5" hidden="1" customHeight="1">
      <c r="A29" s="238" t="s">
        <v>186</v>
      </c>
      <c r="B29" s="167" t="s">
        <v>187</v>
      </c>
      <c r="C29" s="216"/>
      <c r="D29" s="216"/>
      <c r="E29" s="237" t="e">
        <f t="shared" si="0"/>
        <v>#DIV/0!</v>
      </c>
    </row>
    <row r="30" spans="1:16" s="51" customFormat="1" ht="39" hidden="1" customHeight="1">
      <c r="A30" s="238" t="s">
        <v>188</v>
      </c>
      <c r="B30" s="167" t="s">
        <v>189</v>
      </c>
      <c r="C30" s="216"/>
      <c r="D30" s="216"/>
      <c r="E30" s="237" t="e">
        <f t="shared" si="0"/>
        <v>#DIV/0!</v>
      </c>
    </row>
    <row r="31" spans="1:16" s="51" customFormat="1" ht="39" hidden="1" customHeight="1">
      <c r="A31" s="238" t="s">
        <v>190</v>
      </c>
      <c r="B31" s="167" t="s">
        <v>191</v>
      </c>
      <c r="C31" s="216">
        <f>C32+C33</f>
        <v>0</v>
      </c>
      <c r="D31" s="216">
        <f>D32+D33</f>
        <v>0</v>
      </c>
      <c r="E31" s="237" t="e">
        <f t="shared" si="0"/>
        <v>#DIV/0!</v>
      </c>
    </row>
    <row r="32" spans="1:16" s="51" customFormat="1" ht="39" hidden="1" customHeight="1">
      <c r="A32" s="238" t="s">
        <v>192</v>
      </c>
      <c r="B32" s="167" t="s">
        <v>191</v>
      </c>
      <c r="C32" s="216"/>
      <c r="D32" s="216"/>
      <c r="E32" s="237" t="e">
        <f t="shared" si="0"/>
        <v>#DIV/0!</v>
      </c>
    </row>
    <row r="33" spans="1:5" s="51" customFormat="1" ht="39" hidden="1" customHeight="1">
      <c r="A33" s="238" t="s">
        <v>193</v>
      </c>
      <c r="B33" s="167" t="s">
        <v>194</v>
      </c>
      <c r="C33" s="216"/>
      <c r="D33" s="216"/>
      <c r="E33" s="237" t="e">
        <f t="shared" si="0"/>
        <v>#DIV/0!</v>
      </c>
    </row>
    <row r="34" spans="1:5" s="51" customFormat="1" ht="41.25" hidden="1" customHeight="1">
      <c r="A34" s="238" t="s">
        <v>195</v>
      </c>
      <c r="B34" s="220" t="s">
        <v>196</v>
      </c>
      <c r="C34" s="216">
        <f>C35+C36</f>
        <v>0</v>
      </c>
      <c r="D34" s="216">
        <f>D35+D36</f>
        <v>0</v>
      </c>
      <c r="E34" s="237" t="e">
        <f t="shared" si="0"/>
        <v>#DIV/0!</v>
      </c>
    </row>
    <row r="35" spans="1:5" s="51" customFormat="1" ht="36" hidden="1" customHeight="1">
      <c r="A35" s="238" t="s">
        <v>197</v>
      </c>
      <c r="B35" s="220" t="s">
        <v>196</v>
      </c>
      <c r="C35" s="216"/>
      <c r="D35" s="216"/>
      <c r="E35" s="237" t="e">
        <f t="shared" si="0"/>
        <v>#DIV/0!</v>
      </c>
    </row>
    <row r="36" spans="1:5" s="51" customFormat="1" ht="35.25" hidden="1" customHeight="1">
      <c r="A36" s="238" t="s">
        <v>198</v>
      </c>
      <c r="B36" s="220" t="s">
        <v>199</v>
      </c>
      <c r="C36" s="216"/>
      <c r="D36" s="216"/>
      <c r="E36" s="237" t="e">
        <f t="shared" si="0"/>
        <v>#DIV/0!</v>
      </c>
    </row>
    <row r="37" spans="1:5" s="51" customFormat="1" ht="46.5" hidden="1" customHeight="1">
      <c r="A37" s="238" t="s">
        <v>200</v>
      </c>
      <c r="B37" s="167" t="s">
        <v>201</v>
      </c>
      <c r="C37" s="216">
        <v>0</v>
      </c>
      <c r="D37" s="216">
        <v>0</v>
      </c>
      <c r="E37" s="237" t="e">
        <f t="shared" si="0"/>
        <v>#DIV/0!</v>
      </c>
    </row>
    <row r="38" spans="1:5" s="51" customFormat="1" ht="18.75" hidden="1" customHeight="1">
      <c r="A38" s="238" t="s">
        <v>202</v>
      </c>
      <c r="B38" s="167" t="s">
        <v>203</v>
      </c>
      <c r="C38" s="216">
        <f>C39+C40</f>
        <v>0</v>
      </c>
      <c r="D38" s="216">
        <f>D39+D40</f>
        <v>0</v>
      </c>
      <c r="E38" s="237" t="e">
        <f t="shared" si="0"/>
        <v>#DIV/0!</v>
      </c>
    </row>
    <row r="39" spans="1:5" s="51" customFormat="1" ht="18.75" hidden="1" customHeight="1">
      <c r="A39" s="240" t="s">
        <v>204</v>
      </c>
      <c r="B39" s="221" t="s">
        <v>203</v>
      </c>
      <c r="C39" s="216">
        <v>0</v>
      </c>
      <c r="D39" s="216">
        <v>0</v>
      </c>
      <c r="E39" s="237" t="e">
        <f t="shared" si="0"/>
        <v>#DIV/0!</v>
      </c>
    </row>
    <row r="40" spans="1:5" s="51" customFormat="1" ht="19.5" hidden="1" customHeight="1">
      <c r="A40" s="240" t="s">
        <v>205</v>
      </c>
      <c r="B40" s="221" t="s">
        <v>206</v>
      </c>
      <c r="C40" s="216">
        <v>0</v>
      </c>
      <c r="D40" s="216">
        <v>0</v>
      </c>
      <c r="E40" s="237" t="e">
        <f t="shared" si="0"/>
        <v>#DIV/0!</v>
      </c>
    </row>
    <row r="41" spans="1:5" s="51" customFormat="1" ht="104.25" customHeight="1">
      <c r="A41" s="238" t="s">
        <v>694</v>
      </c>
      <c r="B41" s="221" t="s">
        <v>699</v>
      </c>
      <c r="C41" s="216"/>
      <c r="D41" s="216">
        <v>-12010.92</v>
      </c>
      <c r="E41" s="239">
        <v>0</v>
      </c>
    </row>
    <row r="42" spans="1:5" s="51" customFormat="1" ht="45.75" customHeight="1">
      <c r="A42" s="241" t="s">
        <v>242</v>
      </c>
      <c r="B42" s="222" t="s">
        <v>236</v>
      </c>
      <c r="C42" s="214">
        <f>C43</f>
        <v>569800</v>
      </c>
      <c r="D42" s="214">
        <f>D43</f>
        <v>329443.17</v>
      </c>
      <c r="E42" s="237">
        <f t="shared" si="0"/>
        <v>57.817334152334155</v>
      </c>
    </row>
    <row r="43" spans="1:5" s="51" customFormat="1" ht="38.25" customHeight="1">
      <c r="A43" s="242" t="s">
        <v>243</v>
      </c>
      <c r="B43" s="223" t="s">
        <v>237</v>
      </c>
      <c r="C43" s="216">
        <f>C44+C46+C48+C50</f>
        <v>569800</v>
      </c>
      <c r="D43" s="216">
        <f>D44+D46+D48+D50</f>
        <v>329443.17</v>
      </c>
      <c r="E43" s="239">
        <f t="shared" si="0"/>
        <v>57.817334152334155</v>
      </c>
    </row>
    <row r="44" spans="1:5" s="51" customFormat="1" ht="81.75" customHeight="1">
      <c r="A44" s="242" t="s">
        <v>244</v>
      </c>
      <c r="B44" s="223" t="s">
        <v>238</v>
      </c>
      <c r="C44" s="216">
        <f>C45</f>
        <v>248400</v>
      </c>
      <c r="D44" s="216">
        <f>D45</f>
        <v>149553.35</v>
      </c>
      <c r="E44" s="239">
        <f t="shared" si="0"/>
        <v>60.206662640901776</v>
      </c>
    </row>
    <row r="45" spans="1:5" s="51" customFormat="1" ht="123.75" customHeight="1">
      <c r="A45" s="242" t="s">
        <v>672</v>
      </c>
      <c r="B45" s="321" t="s">
        <v>673</v>
      </c>
      <c r="C45" s="216">
        <v>248400</v>
      </c>
      <c r="D45" s="216">
        <v>149553.35</v>
      </c>
      <c r="E45" s="239">
        <f t="shared" si="0"/>
        <v>60.206662640901776</v>
      </c>
    </row>
    <row r="46" spans="1:5" s="51" customFormat="1" ht="81.75" customHeight="1">
      <c r="A46" s="242" t="s">
        <v>245</v>
      </c>
      <c r="B46" s="321" t="s">
        <v>239</v>
      </c>
      <c r="C46" s="216">
        <f>C47</f>
        <v>2300</v>
      </c>
      <c r="D46" s="216">
        <f>D47</f>
        <v>1134.68</v>
      </c>
      <c r="E46" s="239">
        <f t="shared" si="0"/>
        <v>49.333913043478262</v>
      </c>
    </row>
    <row r="47" spans="1:5" s="51" customFormat="1" ht="139.5" customHeight="1">
      <c r="A47" s="242" t="s">
        <v>675</v>
      </c>
      <c r="B47" s="176" t="s">
        <v>674</v>
      </c>
      <c r="C47" s="216">
        <v>2300</v>
      </c>
      <c r="D47" s="216">
        <v>1134.68</v>
      </c>
      <c r="E47" s="239">
        <f t="shared" si="0"/>
        <v>49.333913043478262</v>
      </c>
    </row>
    <row r="48" spans="1:5" s="51" customFormat="1" ht="82.5" customHeight="1">
      <c r="A48" s="242" t="s">
        <v>246</v>
      </c>
      <c r="B48" s="223" t="s">
        <v>240</v>
      </c>
      <c r="C48" s="216">
        <f>C49</f>
        <v>319100</v>
      </c>
      <c r="D48" s="216">
        <f>D49</f>
        <v>207241.69</v>
      </c>
      <c r="E48" s="239">
        <f t="shared" si="0"/>
        <v>64.945687872140397</v>
      </c>
    </row>
    <row r="49" spans="1:5" s="51" customFormat="1" ht="126" customHeight="1">
      <c r="A49" s="242" t="s">
        <v>676</v>
      </c>
      <c r="B49" s="321" t="s">
        <v>677</v>
      </c>
      <c r="C49" s="216">
        <v>319100</v>
      </c>
      <c r="D49" s="216">
        <v>207241.69</v>
      </c>
      <c r="E49" s="239">
        <f t="shared" si="0"/>
        <v>64.945687872140397</v>
      </c>
    </row>
    <row r="50" spans="1:5" s="51" customFormat="1" ht="79.5" customHeight="1">
      <c r="A50" s="242" t="s">
        <v>552</v>
      </c>
      <c r="B50" s="223" t="s">
        <v>241</v>
      </c>
      <c r="C50" s="216">
        <f>C51</f>
        <v>0</v>
      </c>
      <c r="D50" s="216">
        <v>-28486.55</v>
      </c>
      <c r="E50" s="239">
        <v>0</v>
      </c>
    </row>
    <row r="51" spans="1:5" s="51" customFormat="1" ht="123.75" customHeight="1">
      <c r="A51" s="242" t="s">
        <v>678</v>
      </c>
      <c r="B51" s="321" t="s">
        <v>679</v>
      </c>
      <c r="C51" s="216">
        <v>0</v>
      </c>
      <c r="D51" s="216">
        <v>0</v>
      </c>
      <c r="E51" s="239">
        <v>0</v>
      </c>
    </row>
    <row r="52" spans="1:5" s="51" customFormat="1" ht="21" customHeight="1">
      <c r="A52" s="236" t="s">
        <v>180</v>
      </c>
      <c r="B52" s="224" t="s">
        <v>181</v>
      </c>
      <c r="C52" s="214">
        <f>C53</f>
        <v>25500</v>
      </c>
      <c r="D52" s="214">
        <f>D53</f>
        <v>19608.900000000001</v>
      </c>
      <c r="E52" s="237">
        <f t="shared" si="0"/>
        <v>76.897647058823537</v>
      </c>
    </row>
    <row r="53" spans="1:5" s="51" customFormat="1" ht="19.5" customHeight="1">
      <c r="A53" s="236" t="s">
        <v>202</v>
      </c>
      <c r="B53" s="222" t="s">
        <v>203</v>
      </c>
      <c r="C53" s="214">
        <f>C54</f>
        <v>25500</v>
      </c>
      <c r="D53" s="214">
        <f>D54</f>
        <v>19608.900000000001</v>
      </c>
      <c r="E53" s="237">
        <f t="shared" si="0"/>
        <v>76.897647058823537</v>
      </c>
    </row>
    <row r="54" spans="1:5" s="51" customFormat="1" ht="20.25" customHeight="1">
      <c r="A54" s="238" t="s">
        <v>204</v>
      </c>
      <c r="B54" s="223" t="s">
        <v>203</v>
      </c>
      <c r="C54" s="216">
        <v>25500</v>
      </c>
      <c r="D54" s="216">
        <v>19608.900000000001</v>
      </c>
      <c r="E54" s="239">
        <f t="shared" si="0"/>
        <v>76.897647058823537</v>
      </c>
    </row>
    <row r="55" spans="1:5" s="51" customFormat="1" ht="5.25" hidden="1" customHeight="1">
      <c r="A55" s="243" t="s">
        <v>205</v>
      </c>
      <c r="B55" s="223" t="s">
        <v>577</v>
      </c>
      <c r="C55" s="216">
        <v>400</v>
      </c>
      <c r="D55" s="216">
        <v>400</v>
      </c>
      <c r="E55" s="237">
        <f t="shared" si="0"/>
        <v>100</v>
      </c>
    </row>
    <row r="56" spans="1:5" s="51" customFormat="1" ht="19.5" customHeight="1">
      <c r="A56" s="236" t="s">
        <v>207</v>
      </c>
      <c r="B56" s="224" t="s">
        <v>208</v>
      </c>
      <c r="C56" s="214">
        <f>C57+C59</f>
        <v>3240900</v>
      </c>
      <c r="D56" s="214">
        <f>D57+D59</f>
        <v>1377836.74</v>
      </c>
      <c r="E56" s="237">
        <f t="shared" si="0"/>
        <v>42.514015859792032</v>
      </c>
    </row>
    <row r="57" spans="1:5" s="51" customFormat="1" ht="19.5" customHeight="1">
      <c r="A57" s="236" t="s">
        <v>209</v>
      </c>
      <c r="B57" s="221" t="s">
        <v>210</v>
      </c>
      <c r="C57" s="216">
        <f>C58</f>
        <v>48000</v>
      </c>
      <c r="D57" s="216">
        <f>D58</f>
        <v>6880.03</v>
      </c>
      <c r="E57" s="239">
        <f t="shared" si="0"/>
        <v>14.333395833333332</v>
      </c>
    </row>
    <row r="58" spans="1:5" s="51" customFormat="1" ht="42" customHeight="1">
      <c r="A58" s="236" t="s">
        <v>211</v>
      </c>
      <c r="B58" s="176" t="s">
        <v>553</v>
      </c>
      <c r="C58" s="216">
        <v>48000</v>
      </c>
      <c r="D58" s="216">
        <v>6880.03</v>
      </c>
      <c r="E58" s="239">
        <f t="shared" si="0"/>
        <v>14.333395833333332</v>
      </c>
    </row>
    <row r="59" spans="1:5" s="51" customFormat="1" ht="27" customHeight="1">
      <c r="A59" s="236" t="s">
        <v>567</v>
      </c>
      <c r="B59" s="224" t="s">
        <v>212</v>
      </c>
      <c r="C59" s="214">
        <f>C60+C62</f>
        <v>3192900</v>
      </c>
      <c r="D59" s="214">
        <f>D60+D62</f>
        <v>1370956.71</v>
      </c>
      <c r="E59" s="237">
        <f t="shared" si="0"/>
        <v>42.937665132011645</v>
      </c>
    </row>
    <row r="60" spans="1:5" s="51" customFormat="1" ht="28.5" customHeight="1">
      <c r="A60" s="236" t="s">
        <v>568</v>
      </c>
      <c r="B60" s="225" t="s">
        <v>155</v>
      </c>
      <c r="C60" s="214">
        <f>C61</f>
        <v>3060300</v>
      </c>
      <c r="D60" s="214">
        <f>D61</f>
        <v>1354753.83</v>
      </c>
      <c r="E60" s="237">
        <f t="shared" si="0"/>
        <v>44.268660915596513</v>
      </c>
    </row>
    <row r="61" spans="1:5" s="51" customFormat="1" ht="41.25" customHeight="1">
      <c r="A61" s="238" t="s">
        <v>565</v>
      </c>
      <c r="B61" s="176" t="s">
        <v>554</v>
      </c>
      <c r="C61" s="216">
        <v>3060300</v>
      </c>
      <c r="D61" s="216">
        <v>1354753.83</v>
      </c>
      <c r="E61" s="239">
        <f t="shared" si="0"/>
        <v>44.268660915596513</v>
      </c>
    </row>
    <row r="62" spans="1:5" s="51" customFormat="1" ht="32.25" customHeight="1">
      <c r="A62" s="236" t="s">
        <v>569</v>
      </c>
      <c r="B62" s="225" t="s">
        <v>156</v>
      </c>
      <c r="C62" s="214">
        <f>C63</f>
        <v>132600</v>
      </c>
      <c r="D62" s="214">
        <f>D63</f>
        <v>16202.88</v>
      </c>
      <c r="E62" s="237">
        <f t="shared" si="0"/>
        <v>12.219366515837104</v>
      </c>
    </row>
    <row r="63" spans="1:5" s="51" customFormat="1" ht="41.25" customHeight="1">
      <c r="A63" s="238" t="s">
        <v>566</v>
      </c>
      <c r="B63" s="176" t="s">
        <v>653</v>
      </c>
      <c r="C63" s="216">
        <v>132600</v>
      </c>
      <c r="D63" s="216">
        <v>16202.88</v>
      </c>
      <c r="E63" s="239">
        <f t="shared" si="0"/>
        <v>12.219366515837104</v>
      </c>
    </row>
    <row r="64" spans="1:5" s="51" customFormat="1" ht="20.25">
      <c r="A64" s="236" t="s">
        <v>213</v>
      </c>
      <c r="B64" s="215" t="s">
        <v>555</v>
      </c>
      <c r="C64" s="214">
        <f>C65+C67</f>
        <v>6190</v>
      </c>
      <c r="D64" s="214">
        <f>D65+D67</f>
        <v>0</v>
      </c>
      <c r="E64" s="237">
        <f t="shared" si="0"/>
        <v>0</v>
      </c>
    </row>
    <row r="65" spans="1:5" s="51" customFormat="1" ht="61.5" customHeight="1">
      <c r="A65" s="238" t="s">
        <v>214</v>
      </c>
      <c r="B65" s="176" t="s">
        <v>215</v>
      </c>
      <c r="C65" s="216">
        <f>C66</f>
        <v>6190</v>
      </c>
      <c r="D65" s="216">
        <f>D66</f>
        <v>0</v>
      </c>
      <c r="E65" s="239">
        <f t="shared" si="0"/>
        <v>0</v>
      </c>
    </row>
    <row r="66" spans="1:5" s="51" customFormat="1" ht="87" customHeight="1">
      <c r="A66" s="238" t="s">
        <v>216</v>
      </c>
      <c r="B66" s="176" t="s">
        <v>2</v>
      </c>
      <c r="C66" s="216">
        <v>6190</v>
      </c>
      <c r="D66" s="216">
        <v>0</v>
      </c>
      <c r="E66" s="239">
        <f t="shared" si="0"/>
        <v>0</v>
      </c>
    </row>
    <row r="67" spans="1:5" s="51" customFormat="1" ht="40.5" hidden="1">
      <c r="A67" s="238" t="s">
        <v>217</v>
      </c>
      <c r="B67" s="167" t="s">
        <v>218</v>
      </c>
      <c r="C67" s="216">
        <f>C69+C68</f>
        <v>0</v>
      </c>
      <c r="D67" s="216">
        <f>D69+D68</f>
        <v>0</v>
      </c>
      <c r="E67" s="237" t="e">
        <f t="shared" si="0"/>
        <v>#DIV/0!</v>
      </c>
    </row>
    <row r="68" spans="1:5" s="51" customFormat="1" ht="81" hidden="1" customHeight="1">
      <c r="A68" s="238" t="s">
        <v>219</v>
      </c>
      <c r="B68" s="167" t="s">
        <v>220</v>
      </c>
      <c r="C68" s="216">
        <f>1800000-1800000</f>
        <v>0</v>
      </c>
      <c r="D68" s="216">
        <f>1800000-1800000</f>
        <v>0</v>
      </c>
      <c r="E68" s="237" t="e">
        <f t="shared" si="0"/>
        <v>#DIV/0!</v>
      </c>
    </row>
    <row r="69" spans="1:5" s="51" customFormat="1" ht="40.5" hidden="1">
      <c r="A69" s="238" t="s">
        <v>221</v>
      </c>
      <c r="B69" s="167" t="s">
        <v>222</v>
      </c>
      <c r="C69" s="216"/>
      <c r="D69" s="216"/>
      <c r="E69" s="237" t="e">
        <f t="shared" si="0"/>
        <v>#DIV/0!</v>
      </c>
    </row>
    <row r="70" spans="1:5" s="51" customFormat="1" ht="40.5" hidden="1">
      <c r="A70" s="236" t="s">
        <v>223</v>
      </c>
      <c r="B70" s="215" t="s">
        <v>224</v>
      </c>
      <c r="C70" s="214"/>
      <c r="D70" s="214"/>
      <c r="E70" s="237" t="e">
        <f t="shared" si="0"/>
        <v>#DIV/0!</v>
      </c>
    </row>
    <row r="71" spans="1:5" s="51" customFormat="1" ht="20.25" hidden="1">
      <c r="A71" s="238" t="s">
        <v>225</v>
      </c>
      <c r="B71" s="167" t="s">
        <v>226</v>
      </c>
      <c r="C71" s="216"/>
      <c r="D71" s="216"/>
      <c r="E71" s="237" t="e">
        <f t="shared" si="0"/>
        <v>#DIV/0!</v>
      </c>
    </row>
    <row r="72" spans="1:5" s="51" customFormat="1" ht="60.75" hidden="1">
      <c r="A72" s="238" t="s">
        <v>227</v>
      </c>
      <c r="B72" s="167" t="s">
        <v>228</v>
      </c>
      <c r="C72" s="216"/>
      <c r="D72" s="216"/>
      <c r="E72" s="237" t="e">
        <f t="shared" si="0"/>
        <v>#DIV/0!</v>
      </c>
    </row>
    <row r="73" spans="1:5" s="51" customFormat="1" ht="81" hidden="1">
      <c r="A73" s="238" t="s">
        <v>229</v>
      </c>
      <c r="B73" s="167" t="s">
        <v>230</v>
      </c>
      <c r="C73" s="216"/>
      <c r="D73" s="216"/>
      <c r="E73" s="237" t="e">
        <f t="shared" si="0"/>
        <v>#DIV/0!</v>
      </c>
    </row>
    <row r="74" spans="1:5" s="51" customFormat="1" ht="60.75">
      <c r="A74" s="236" t="s">
        <v>231</v>
      </c>
      <c r="B74" s="215" t="s">
        <v>232</v>
      </c>
      <c r="C74" s="214">
        <f>C75</f>
        <v>5000</v>
      </c>
      <c r="D74" s="214">
        <f>D75</f>
        <v>0</v>
      </c>
      <c r="E74" s="237">
        <f t="shared" si="0"/>
        <v>0</v>
      </c>
    </row>
    <row r="75" spans="1:5" s="51" customFormat="1" ht="102" customHeight="1">
      <c r="A75" s="238" t="s">
        <v>233</v>
      </c>
      <c r="B75" s="176" t="s">
        <v>234</v>
      </c>
      <c r="C75" s="216">
        <f>C76+C78</f>
        <v>5000</v>
      </c>
      <c r="D75" s="216">
        <f>D76+D78</f>
        <v>0</v>
      </c>
      <c r="E75" s="239">
        <f t="shared" si="0"/>
        <v>0</v>
      </c>
    </row>
    <row r="76" spans="1:5" s="51" customFormat="1" ht="0.75" customHeight="1">
      <c r="A76" s="238" t="s">
        <v>235</v>
      </c>
      <c r="B76" s="167" t="s">
        <v>312</v>
      </c>
      <c r="C76" s="216">
        <f>C77</f>
        <v>0</v>
      </c>
      <c r="D76" s="216">
        <f>D77</f>
        <v>0</v>
      </c>
      <c r="E76" s="239" t="e">
        <f t="shared" si="0"/>
        <v>#DIV/0!</v>
      </c>
    </row>
    <row r="77" spans="1:5" s="51" customFormat="1" ht="88.5" hidden="1" customHeight="1">
      <c r="A77" s="238" t="s">
        <v>313</v>
      </c>
      <c r="B77" s="167" t="s">
        <v>314</v>
      </c>
      <c r="C77" s="216">
        <v>0</v>
      </c>
      <c r="D77" s="216">
        <v>0</v>
      </c>
      <c r="E77" s="239" t="e">
        <f t="shared" si="0"/>
        <v>#DIV/0!</v>
      </c>
    </row>
    <row r="78" spans="1:5" s="53" customFormat="1" ht="104.25" customHeight="1">
      <c r="A78" s="244" t="s">
        <v>315</v>
      </c>
      <c r="B78" s="176" t="s">
        <v>316</v>
      </c>
      <c r="C78" s="216">
        <f>C79</f>
        <v>5000</v>
      </c>
      <c r="D78" s="216">
        <f>D79</f>
        <v>0</v>
      </c>
      <c r="E78" s="239">
        <f t="shared" si="0"/>
        <v>0</v>
      </c>
    </row>
    <row r="79" spans="1:5" s="53" customFormat="1" ht="83.25" customHeight="1">
      <c r="A79" s="244" t="s">
        <v>317</v>
      </c>
      <c r="B79" s="176" t="s">
        <v>556</v>
      </c>
      <c r="C79" s="216">
        <v>5000</v>
      </c>
      <c r="D79" s="216">
        <v>0</v>
      </c>
      <c r="E79" s="239">
        <f t="shared" si="0"/>
        <v>0</v>
      </c>
    </row>
    <row r="80" spans="1:5" s="51" customFormat="1" ht="42" customHeight="1">
      <c r="A80" s="236" t="s">
        <v>318</v>
      </c>
      <c r="B80" s="177" t="s">
        <v>654</v>
      </c>
      <c r="C80" s="214">
        <f>C81+C84</f>
        <v>8000</v>
      </c>
      <c r="D80" s="214">
        <f>D81+D84</f>
        <v>15000</v>
      </c>
      <c r="E80" s="237">
        <f t="shared" si="0"/>
        <v>187.5</v>
      </c>
    </row>
    <row r="81" spans="1:5" s="51" customFormat="1" ht="20.25">
      <c r="A81" s="238" t="s">
        <v>319</v>
      </c>
      <c r="B81" s="176" t="s">
        <v>320</v>
      </c>
      <c r="C81" s="216">
        <f>C82</f>
        <v>8000</v>
      </c>
      <c r="D81" s="216">
        <f>D82</f>
        <v>15000</v>
      </c>
      <c r="E81" s="239">
        <f t="shared" si="0"/>
        <v>187.5</v>
      </c>
    </row>
    <row r="82" spans="1:5" s="51" customFormat="1" ht="20.25">
      <c r="A82" s="238" t="s">
        <v>321</v>
      </c>
      <c r="B82" s="176" t="s">
        <v>322</v>
      </c>
      <c r="C82" s="216">
        <f>C83</f>
        <v>8000</v>
      </c>
      <c r="D82" s="216">
        <f>D83</f>
        <v>15000</v>
      </c>
      <c r="E82" s="239">
        <f t="shared" si="0"/>
        <v>187.5</v>
      </c>
    </row>
    <row r="83" spans="1:5" s="51" customFormat="1" ht="40.5">
      <c r="A83" s="238" t="s">
        <v>323</v>
      </c>
      <c r="B83" s="176" t="s">
        <v>652</v>
      </c>
      <c r="C83" s="216">
        <v>8000</v>
      </c>
      <c r="D83" s="216">
        <v>15000</v>
      </c>
      <c r="E83" s="239">
        <f t="shared" si="0"/>
        <v>187.5</v>
      </c>
    </row>
    <row r="84" spans="1:5" s="51" customFormat="1" ht="34.5" hidden="1" customHeight="1">
      <c r="A84" s="238" t="s">
        <v>324</v>
      </c>
      <c r="B84" s="176" t="s">
        <v>325</v>
      </c>
      <c r="C84" s="216">
        <f>C85</f>
        <v>0</v>
      </c>
      <c r="D84" s="216">
        <f>D85</f>
        <v>0</v>
      </c>
      <c r="E84" s="237" t="e">
        <f t="shared" ref="E84:E149" si="1">D84/C84*100</f>
        <v>#DIV/0!</v>
      </c>
    </row>
    <row r="85" spans="1:5" s="51" customFormat="1" ht="38.25" hidden="1" customHeight="1">
      <c r="A85" s="238" t="s">
        <v>326</v>
      </c>
      <c r="B85" s="176" t="s">
        <v>327</v>
      </c>
      <c r="C85" s="216">
        <f>C86</f>
        <v>0</v>
      </c>
      <c r="D85" s="216">
        <f>D86</f>
        <v>0</v>
      </c>
      <c r="E85" s="237" t="e">
        <f t="shared" si="1"/>
        <v>#DIV/0!</v>
      </c>
    </row>
    <row r="86" spans="1:5" s="51" customFormat="1" ht="42.75" hidden="1" customHeight="1">
      <c r="A86" s="238" t="s">
        <v>328</v>
      </c>
      <c r="B86" s="176" t="s">
        <v>329</v>
      </c>
      <c r="C86" s="216"/>
      <c r="D86" s="216"/>
      <c r="E86" s="237" t="e">
        <f t="shared" si="1"/>
        <v>#DIV/0!</v>
      </c>
    </row>
    <row r="87" spans="1:5" s="51" customFormat="1" ht="1.5" hidden="1" customHeight="1">
      <c r="A87" s="236" t="s">
        <v>330</v>
      </c>
      <c r="B87" s="215" t="s">
        <v>331</v>
      </c>
      <c r="C87" s="214">
        <f>C88+C91</f>
        <v>0</v>
      </c>
      <c r="D87" s="214">
        <f>D88+D91</f>
        <v>0</v>
      </c>
      <c r="E87" s="237" t="e">
        <f t="shared" si="1"/>
        <v>#DIV/0!</v>
      </c>
    </row>
    <row r="88" spans="1:5" s="51" customFormat="1" ht="86.25" hidden="1" customHeight="1">
      <c r="A88" s="238" t="s">
        <v>332</v>
      </c>
      <c r="B88" s="167" t="s">
        <v>333</v>
      </c>
      <c r="C88" s="214">
        <f>C89</f>
        <v>0</v>
      </c>
      <c r="D88" s="214">
        <f>D89</f>
        <v>0</v>
      </c>
      <c r="E88" s="237" t="e">
        <f t="shared" si="1"/>
        <v>#DIV/0!</v>
      </c>
    </row>
    <row r="89" spans="1:5" s="51" customFormat="1" ht="92.25" hidden="1" customHeight="1">
      <c r="A89" s="238" t="s">
        <v>334</v>
      </c>
      <c r="B89" s="167" t="s">
        <v>335</v>
      </c>
      <c r="C89" s="214">
        <f>C90</f>
        <v>0</v>
      </c>
      <c r="D89" s="214">
        <f>D90</f>
        <v>0</v>
      </c>
      <c r="E89" s="237" t="e">
        <f t="shared" si="1"/>
        <v>#DIV/0!</v>
      </c>
    </row>
    <row r="90" spans="1:5" s="51" customFormat="1" ht="111" hidden="1" customHeight="1">
      <c r="A90" s="238" t="s">
        <v>336</v>
      </c>
      <c r="B90" s="167" t="s">
        <v>337</v>
      </c>
      <c r="C90" s="216">
        <v>0</v>
      </c>
      <c r="D90" s="216">
        <v>0</v>
      </c>
      <c r="E90" s="237" t="e">
        <f t="shared" si="1"/>
        <v>#DIV/0!</v>
      </c>
    </row>
    <row r="91" spans="1:5" s="51" customFormat="1" ht="60.75" hidden="1">
      <c r="A91" s="238" t="s">
        <v>338</v>
      </c>
      <c r="B91" s="167" t="s">
        <v>339</v>
      </c>
      <c r="C91" s="216">
        <f>C92</f>
        <v>0</v>
      </c>
      <c r="D91" s="216">
        <f>D92</f>
        <v>0</v>
      </c>
      <c r="E91" s="237" t="e">
        <f t="shared" si="1"/>
        <v>#DIV/0!</v>
      </c>
    </row>
    <row r="92" spans="1:5" s="51" customFormat="1" ht="39" hidden="1" customHeight="1">
      <c r="A92" s="238" t="s">
        <v>340</v>
      </c>
      <c r="B92" s="167" t="s">
        <v>341</v>
      </c>
      <c r="C92" s="216">
        <f>C93</f>
        <v>0</v>
      </c>
      <c r="D92" s="216">
        <f>D93</f>
        <v>0</v>
      </c>
      <c r="E92" s="237" t="e">
        <f t="shared" si="1"/>
        <v>#DIV/0!</v>
      </c>
    </row>
    <row r="93" spans="1:5" s="51" customFormat="1" ht="39.75" hidden="1" customHeight="1">
      <c r="A93" s="238" t="s">
        <v>342</v>
      </c>
      <c r="B93" s="167" t="s">
        <v>343</v>
      </c>
      <c r="C93" s="216">
        <v>0</v>
      </c>
      <c r="D93" s="216">
        <v>0</v>
      </c>
      <c r="E93" s="237" t="e">
        <f t="shared" si="1"/>
        <v>#DIV/0!</v>
      </c>
    </row>
    <row r="94" spans="1:5" s="51" customFormat="1" ht="60.75" hidden="1">
      <c r="A94" s="238" t="s">
        <v>344</v>
      </c>
      <c r="B94" s="167" t="s">
        <v>345</v>
      </c>
      <c r="C94" s="216"/>
      <c r="D94" s="216"/>
      <c r="E94" s="237" t="e">
        <f t="shared" si="1"/>
        <v>#DIV/0!</v>
      </c>
    </row>
    <row r="95" spans="1:5" s="51" customFormat="1" ht="60.75" hidden="1">
      <c r="A95" s="238" t="s">
        <v>346</v>
      </c>
      <c r="B95" s="167" t="s">
        <v>347</v>
      </c>
      <c r="C95" s="216"/>
      <c r="D95" s="216"/>
      <c r="E95" s="237" t="e">
        <f t="shared" si="1"/>
        <v>#DIV/0!</v>
      </c>
    </row>
    <row r="96" spans="1:5" s="51" customFormat="1" ht="20.25" hidden="1">
      <c r="A96" s="236" t="s">
        <v>348</v>
      </c>
      <c r="B96" s="215" t="s">
        <v>349</v>
      </c>
      <c r="C96" s="214">
        <f>C97+C100+C103+C105+C109+C113+C110+C112+C107</f>
        <v>0</v>
      </c>
      <c r="D96" s="214">
        <f>D97+D100+D103+D105+D109+D113+D110+D112+D107</f>
        <v>0</v>
      </c>
      <c r="E96" s="237" t="e">
        <f t="shared" si="1"/>
        <v>#DIV/0!</v>
      </c>
    </row>
    <row r="97" spans="1:5" s="51" customFormat="1" ht="40.5" hidden="1">
      <c r="A97" s="238" t="s">
        <v>350</v>
      </c>
      <c r="B97" s="167" t="s">
        <v>351</v>
      </c>
      <c r="C97" s="214"/>
      <c r="D97" s="214"/>
      <c r="E97" s="237" t="e">
        <f t="shared" si="1"/>
        <v>#DIV/0!</v>
      </c>
    </row>
    <row r="98" spans="1:5" s="51" customFormat="1" ht="81" hidden="1">
      <c r="A98" s="238" t="s">
        <v>352</v>
      </c>
      <c r="B98" s="167" t="s">
        <v>353</v>
      </c>
      <c r="C98" s="214"/>
      <c r="D98" s="214"/>
      <c r="E98" s="237" t="e">
        <f t="shared" si="1"/>
        <v>#DIV/0!</v>
      </c>
    </row>
    <row r="99" spans="1:5" s="51" customFormat="1" ht="60.75" hidden="1">
      <c r="A99" s="238" t="s">
        <v>354</v>
      </c>
      <c r="B99" s="167" t="s">
        <v>355</v>
      </c>
      <c r="C99" s="214"/>
      <c r="D99" s="214"/>
      <c r="E99" s="237" t="e">
        <f t="shared" si="1"/>
        <v>#DIV/0!</v>
      </c>
    </row>
    <row r="100" spans="1:5" s="51" customFormat="1" ht="60.75" hidden="1">
      <c r="A100" s="238" t="s">
        <v>356</v>
      </c>
      <c r="B100" s="167" t="s">
        <v>357</v>
      </c>
      <c r="C100" s="214"/>
      <c r="D100" s="214"/>
      <c r="E100" s="237" t="e">
        <f t="shared" si="1"/>
        <v>#DIV/0!</v>
      </c>
    </row>
    <row r="101" spans="1:5" s="51" customFormat="1" ht="20.25" hidden="1">
      <c r="A101" s="238"/>
      <c r="B101" s="167"/>
      <c r="C101" s="214"/>
      <c r="D101" s="214"/>
      <c r="E101" s="237" t="e">
        <f t="shared" si="1"/>
        <v>#DIV/0!</v>
      </c>
    </row>
    <row r="102" spans="1:5" s="51" customFormat="1" ht="20.25" hidden="1">
      <c r="A102" s="238"/>
      <c r="B102" s="167"/>
      <c r="C102" s="214"/>
      <c r="D102" s="214"/>
      <c r="E102" s="237" t="e">
        <f t="shared" si="1"/>
        <v>#DIV/0!</v>
      </c>
    </row>
    <row r="103" spans="1:5" s="51" customFormat="1" ht="40.5" hidden="1">
      <c r="A103" s="238" t="s">
        <v>358</v>
      </c>
      <c r="B103" s="167" t="s">
        <v>359</v>
      </c>
      <c r="C103" s="214"/>
      <c r="D103" s="214"/>
      <c r="E103" s="237" t="e">
        <f t="shared" si="1"/>
        <v>#DIV/0!</v>
      </c>
    </row>
    <row r="104" spans="1:5" s="51" customFormat="1" ht="60.75" hidden="1">
      <c r="A104" s="238" t="s">
        <v>360</v>
      </c>
      <c r="B104" s="167" t="s">
        <v>361</v>
      </c>
      <c r="C104" s="216"/>
      <c r="D104" s="216"/>
      <c r="E104" s="237" t="e">
        <f t="shared" si="1"/>
        <v>#DIV/0!</v>
      </c>
    </row>
    <row r="105" spans="1:5" s="51" customFormat="1" ht="101.25" hidden="1">
      <c r="A105" s="238" t="s">
        <v>362</v>
      </c>
      <c r="B105" s="167" t="s">
        <v>363</v>
      </c>
      <c r="C105" s="216">
        <f>C106</f>
        <v>0</v>
      </c>
      <c r="D105" s="216">
        <f>D106</f>
        <v>0</v>
      </c>
      <c r="E105" s="237" t="e">
        <f t="shared" si="1"/>
        <v>#DIV/0!</v>
      </c>
    </row>
    <row r="106" spans="1:5" s="51" customFormat="1" ht="20.25" hidden="1">
      <c r="A106" s="238" t="s">
        <v>364</v>
      </c>
      <c r="B106" s="167" t="s">
        <v>365</v>
      </c>
      <c r="C106" s="216"/>
      <c r="D106" s="216"/>
      <c r="E106" s="237" t="e">
        <f t="shared" si="1"/>
        <v>#DIV/0!</v>
      </c>
    </row>
    <row r="107" spans="1:5" s="51" customFormat="1" ht="37.5" hidden="1" customHeight="1">
      <c r="A107" s="238" t="s">
        <v>366</v>
      </c>
      <c r="B107" s="167" t="s">
        <v>367</v>
      </c>
      <c r="C107" s="216">
        <f>C108</f>
        <v>0</v>
      </c>
      <c r="D107" s="216">
        <f>D108</f>
        <v>0</v>
      </c>
      <c r="E107" s="237" t="e">
        <f t="shared" si="1"/>
        <v>#DIV/0!</v>
      </c>
    </row>
    <row r="108" spans="1:5" s="51" customFormat="1" ht="37.5" hidden="1" customHeight="1">
      <c r="A108" s="238" t="s">
        <v>368</v>
      </c>
      <c r="B108" s="167" t="s">
        <v>369</v>
      </c>
      <c r="C108" s="216">
        <v>0</v>
      </c>
      <c r="D108" s="216">
        <v>0</v>
      </c>
      <c r="E108" s="237" t="e">
        <f t="shared" si="1"/>
        <v>#DIV/0!</v>
      </c>
    </row>
    <row r="109" spans="1:5" s="51" customFormat="1" ht="60.75" hidden="1">
      <c r="A109" s="245" t="s">
        <v>370</v>
      </c>
      <c r="B109" s="167" t="s">
        <v>371</v>
      </c>
      <c r="C109" s="216">
        <v>0</v>
      </c>
      <c r="D109" s="216">
        <v>0</v>
      </c>
      <c r="E109" s="237" t="e">
        <f t="shared" si="1"/>
        <v>#DIV/0!</v>
      </c>
    </row>
    <row r="110" spans="1:5" s="54" customFormat="1" ht="60.75" hidden="1">
      <c r="A110" s="246" t="s">
        <v>372</v>
      </c>
      <c r="B110" s="167" t="s">
        <v>373</v>
      </c>
      <c r="C110" s="216">
        <f>C111</f>
        <v>0</v>
      </c>
      <c r="D110" s="216">
        <f>D111</f>
        <v>0</v>
      </c>
      <c r="E110" s="237" t="e">
        <f t="shared" si="1"/>
        <v>#DIV/0!</v>
      </c>
    </row>
    <row r="111" spans="1:5" s="54" customFormat="1" ht="60.75" hidden="1">
      <c r="A111" s="246" t="s">
        <v>374</v>
      </c>
      <c r="B111" s="167" t="s">
        <v>375</v>
      </c>
      <c r="C111" s="216"/>
      <c r="D111" s="216"/>
      <c r="E111" s="237" t="e">
        <f t="shared" si="1"/>
        <v>#DIV/0!</v>
      </c>
    </row>
    <row r="112" spans="1:5" s="54" customFormat="1" ht="72" hidden="1" customHeight="1">
      <c r="A112" s="246" t="s">
        <v>376</v>
      </c>
      <c r="B112" s="167" t="s">
        <v>377</v>
      </c>
      <c r="C112" s="216">
        <v>0</v>
      </c>
      <c r="D112" s="216">
        <v>0</v>
      </c>
      <c r="E112" s="237" t="e">
        <f t="shared" si="1"/>
        <v>#DIV/0!</v>
      </c>
    </row>
    <row r="113" spans="1:5" s="51" customFormat="1" ht="40.5" hidden="1">
      <c r="A113" s="245" t="s">
        <v>378</v>
      </c>
      <c r="B113" s="167" t="s">
        <v>379</v>
      </c>
      <c r="C113" s="216">
        <f>C114</f>
        <v>0</v>
      </c>
      <c r="D113" s="216">
        <f>D114</f>
        <v>0</v>
      </c>
      <c r="E113" s="237" t="e">
        <f t="shared" si="1"/>
        <v>#DIV/0!</v>
      </c>
    </row>
    <row r="114" spans="1:5" s="51" customFormat="1" ht="51.75" hidden="1" customHeight="1">
      <c r="A114" s="245" t="s">
        <v>380</v>
      </c>
      <c r="B114" s="167" t="s">
        <v>381</v>
      </c>
      <c r="C114" s="216">
        <v>0</v>
      </c>
      <c r="D114" s="216">
        <v>0</v>
      </c>
      <c r="E114" s="237" t="e">
        <f t="shared" si="1"/>
        <v>#DIV/0!</v>
      </c>
    </row>
    <row r="115" spans="1:5" s="55" customFormat="1" ht="63.75" hidden="1" customHeight="1">
      <c r="A115" s="247" t="s">
        <v>382</v>
      </c>
      <c r="B115" s="226" t="s">
        <v>383</v>
      </c>
      <c r="C115" s="214"/>
      <c r="D115" s="214"/>
      <c r="E115" s="237" t="e">
        <f t="shared" si="1"/>
        <v>#DIV/0!</v>
      </c>
    </row>
    <row r="116" spans="1:5" s="55" customFormat="1" ht="39.75" hidden="1" customHeight="1">
      <c r="A116" s="248" t="s">
        <v>384</v>
      </c>
      <c r="B116" s="227" t="s">
        <v>385</v>
      </c>
      <c r="C116" s="214"/>
      <c r="D116" s="214"/>
      <c r="E116" s="237" t="e">
        <f t="shared" si="1"/>
        <v>#DIV/0!</v>
      </c>
    </row>
    <row r="117" spans="1:5" s="55" customFormat="1" ht="60.75" hidden="1">
      <c r="A117" s="248" t="s">
        <v>386</v>
      </c>
      <c r="B117" s="227" t="s">
        <v>387</v>
      </c>
      <c r="C117" s="216"/>
      <c r="D117" s="216"/>
      <c r="E117" s="237" t="e">
        <f t="shared" si="1"/>
        <v>#DIV/0!</v>
      </c>
    </row>
    <row r="118" spans="1:5" s="55" customFormat="1" ht="20.25">
      <c r="A118" s="249" t="s">
        <v>695</v>
      </c>
      <c r="B118" s="226" t="s">
        <v>696</v>
      </c>
      <c r="C118" s="214"/>
      <c r="D118" s="214">
        <f>D119</f>
        <v>378.48</v>
      </c>
      <c r="E118" s="237">
        <v>0</v>
      </c>
    </row>
    <row r="119" spans="1:5" s="55" customFormat="1" ht="20.25">
      <c r="A119" s="248" t="s">
        <v>697</v>
      </c>
      <c r="B119" s="227" t="s">
        <v>698</v>
      </c>
      <c r="C119" s="216"/>
      <c r="D119" s="216">
        <v>378.48</v>
      </c>
      <c r="E119" s="239">
        <v>0</v>
      </c>
    </row>
    <row r="120" spans="1:5" s="51" customFormat="1" ht="21.75" customHeight="1">
      <c r="A120" s="236" t="s">
        <v>388</v>
      </c>
      <c r="B120" s="228" t="s">
        <v>389</v>
      </c>
      <c r="C120" s="214">
        <f>C121+C204+C192</f>
        <v>455200</v>
      </c>
      <c r="D120" s="214">
        <f>D121+D204+D192</f>
        <v>170913</v>
      </c>
      <c r="E120" s="237">
        <f t="shared" si="1"/>
        <v>37.546792618629176</v>
      </c>
    </row>
    <row r="121" spans="1:5" s="51" customFormat="1" ht="44.25" customHeight="1">
      <c r="A121" s="238" t="s">
        <v>390</v>
      </c>
      <c r="B121" s="176" t="s">
        <v>659</v>
      </c>
      <c r="C121" s="216">
        <f>C122+C127+C175+C186+C196+C172</f>
        <v>455200</v>
      </c>
      <c r="D121" s="216">
        <f>D122+D127+D175+D186+D196</f>
        <v>170913</v>
      </c>
      <c r="E121" s="239">
        <f t="shared" si="1"/>
        <v>37.546792618629176</v>
      </c>
    </row>
    <row r="122" spans="1:5" s="51" customFormat="1" ht="0.75" customHeight="1">
      <c r="A122" s="236"/>
      <c r="B122" s="215"/>
      <c r="C122" s="214"/>
      <c r="D122" s="214"/>
      <c r="E122" s="237" t="e">
        <f t="shared" si="1"/>
        <v>#DIV/0!</v>
      </c>
    </row>
    <row r="123" spans="1:5" s="51" customFormat="1" ht="27.75" hidden="1" customHeight="1">
      <c r="A123" s="238"/>
      <c r="B123" s="167"/>
      <c r="C123" s="214"/>
      <c r="D123" s="214"/>
      <c r="E123" s="237" t="e">
        <f t="shared" si="1"/>
        <v>#DIV/0!</v>
      </c>
    </row>
    <row r="124" spans="1:5" s="51" customFormat="1" ht="20.25" hidden="1">
      <c r="A124" s="238"/>
      <c r="B124" s="167"/>
      <c r="C124" s="216"/>
      <c r="D124" s="216"/>
      <c r="E124" s="237" t="e">
        <f t="shared" si="1"/>
        <v>#DIV/0!</v>
      </c>
    </row>
    <row r="125" spans="1:5" s="51" customFormat="1" ht="40.5" hidden="1">
      <c r="A125" s="238" t="s">
        <v>391</v>
      </c>
      <c r="B125" s="167" t="s">
        <v>392</v>
      </c>
      <c r="C125" s="214">
        <f>C126</f>
        <v>0</v>
      </c>
      <c r="D125" s="214">
        <f>D126</f>
        <v>0</v>
      </c>
      <c r="E125" s="237" t="e">
        <f t="shared" si="1"/>
        <v>#DIV/0!</v>
      </c>
    </row>
    <row r="126" spans="1:5" s="51" customFormat="1" ht="40.5" hidden="1">
      <c r="A126" s="238" t="s">
        <v>393</v>
      </c>
      <c r="B126" s="167" t="s">
        <v>394</v>
      </c>
      <c r="C126" s="216"/>
      <c r="D126" s="216"/>
      <c r="E126" s="237" t="e">
        <f t="shared" si="1"/>
        <v>#DIV/0!</v>
      </c>
    </row>
    <row r="127" spans="1:5" s="51" customFormat="1" ht="60.75" hidden="1">
      <c r="A127" s="236" t="s">
        <v>395</v>
      </c>
      <c r="B127" s="215" t="s">
        <v>396</v>
      </c>
      <c r="C127" s="214">
        <f>C128+C130+C132+C134+C136+C138+C140+C142+C144+C146+C148+C150+C152+C157+C162+C164+C166+C168+C170</f>
        <v>0</v>
      </c>
      <c r="D127" s="214">
        <f>D128+D130+D132+D134+D136+D138+D140+D142+D144+D146+D148+D150+D152+D157+D162+D164+D166+D168+D170</f>
        <v>0</v>
      </c>
      <c r="E127" s="237" t="e">
        <f t="shared" si="1"/>
        <v>#DIV/0!</v>
      </c>
    </row>
    <row r="128" spans="1:5" s="51" customFormat="1" ht="60.75" hidden="1">
      <c r="A128" s="238" t="s">
        <v>397</v>
      </c>
      <c r="B128" s="167" t="s">
        <v>398</v>
      </c>
      <c r="C128" s="214"/>
      <c r="D128" s="214"/>
      <c r="E128" s="237" t="e">
        <f t="shared" si="1"/>
        <v>#DIV/0!</v>
      </c>
    </row>
    <row r="129" spans="1:5" s="51" customFormat="1" ht="40.5" hidden="1">
      <c r="A129" s="238" t="s">
        <v>399</v>
      </c>
      <c r="B129" s="167" t="s">
        <v>400</v>
      </c>
      <c r="C129" s="216"/>
      <c r="D129" s="216"/>
      <c r="E129" s="237" t="e">
        <f t="shared" si="1"/>
        <v>#DIV/0!</v>
      </c>
    </row>
    <row r="130" spans="1:5" s="51" customFormat="1" ht="20.25" hidden="1">
      <c r="A130" s="238" t="s">
        <v>401</v>
      </c>
      <c r="B130" s="167" t="s">
        <v>402</v>
      </c>
      <c r="C130" s="214">
        <f>C131</f>
        <v>0</v>
      </c>
      <c r="D130" s="214">
        <f>D131</f>
        <v>0</v>
      </c>
      <c r="E130" s="237" t="e">
        <f t="shared" si="1"/>
        <v>#DIV/0!</v>
      </c>
    </row>
    <row r="131" spans="1:5" s="51" customFormat="1" ht="40.5" hidden="1">
      <c r="A131" s="238" t="s">
        <v>403</v>
      </c>
      <c r="B131" s="167" t="s">
        <v>404</v>
      </c>
      <c r="C131" s="216"/>
      <c r="D131" s="216"/>
      <c r="E131" s="237" t="e">
        <f t="shared" si="1"/>
        <v>#DIV/0!</v>
      </c>
    </row>
    <row r="132" spans="1:5" s="51" customFormat="1" ht="40.5" hidden="1">
      <c r="A132" s="238" t="s">
        <v>405</v>
      </c>
      <c r="B132" s="167" t="s">
        <v>406</v>
      </c>
      <c r="C132" s="214">
        <f>C133</f>
        <v>0</v>
      </c>
      <c r="D132" s="214">
        <f>D133</f>
        <v>0</v>
      </c>
      <c r="E132" s="237" t="e">
        <f t="shared" si="1"/>
        <v>#DIV/0!</v>
      </c>
    </row>
    <row r="133" spans="1:5" s="51" customFormat="1" ht="60.75" hidden="1">
      <c r="A133" s="238" t="s">
        <v>407</v>
      </c>
      <c r="B133" s="167" t="s">
        <v>408</v>
      </c>
      <c r="C133" s="216"/>
      <c r="D133" s="216"/>
      <c r="E133" s="237" t="e">
        <f t="shared" si="1"/>
        <v>#DIV/0!</v>
      </c>
    </row>
    <row r="134" spans="1:5" s="51" customFormat="1" ht="40.5" hidden="1">
      <c r="A134" s="238" t="s">
        <v>409</v>
      </c>
      <c r="B134" s="167" t="s">
        <v>410</v>
      </c>
      <c r="C134" s="214"/>
      <c r="D134" s="214"/>
      <c r="E134" s="237" t="e">
        <f t="shared" si="1"/>
        <v>#DIV/0!</v>
      </c>
    </row>
    <row r="135" spans="1:5" s="51" customFormat="1" ht="40.5" hidden="1">
      <c r="A135" s="238" t="s">
        <v>411</v>
      </c>
      <c r="B135" s="167" t="s">
        <v>412</v>
      </c>
      <c r="C135" s="216"/>
      <c r="D135" s="216"/>
      <c r="E135" s="237" t="e">
        <f t="shared" si="1"/>
        <v>#DIV/0!</v>
      </c>
    </row>
    <row r="136" spans="1:5" s="51" customFormat="1" ht="60.75" hidden="1">
      <c r="A136" s="238" t="s">
        <v>413</v>
      </c>
      <c r="B136" s="167" t="s">
        <v>414</v>
      </c>
      <c r="C136" s="214">
        <f>C137</f>
        <v>0</v>
      </c>
      <c r="D136" s="214">
        <f>D137</f>
        <v>0</v>
      </c>
      <c r="E136" s="237" t="e">
        <f t="shared" si="1"/>
        <v>#DIV/0!</v>
      </c>
    </row>
    <row r="137" spans="1:5" s="51" customFormat="1" ht="60.75" hidden="1">
      <c r="A137" s="238" t="s">
        <v>415</v>
      </c>
      <c r="B137" s="167" t="s">
        <v>416</v>
      </c>
      <c r="C137" s="216"/>
      <c r="D137" s="216"/>
      <c r="E137" s="237" t="e">
        <f t="shared" si="1"/>
        <v>#DIV/0!</v>
      </c>
    </row>
    <row r="138" spans="1:5" s="51" customFormat="1" ht="40.5" hidden="1">
      <c r="A138" s="238" t="s">
        <v>417</v>
      </c>
      <c r="B138" s="167" t="s">
        <v>418</v>
      </c>
      <c r="C138" s="214"/>
      <c r="D138" s="214"/>
      <c r="E138" s="237" t="e">
        <f t="shared" si="1"/>
        <v>#DIV/0!</v>
      </c>
    </row>
    <row r="139" spans="1:5" s="51" customFormat="1" ht="60.75" hidden="1">
      <c r="A139" s="238" t="s">
        <v>419</v>
      </c>
      <c r="B139" s="167" t="s">
        <v>420</v>
      </c>
      <c r="C139" s="216"/>
      <c r="D139" s="216"/>
      <c r="E139" s="237" t="e">
        <f t="shared" si="1"/>
        <v>#DIV/0!</v>
      </c>
    </row>
    <row r="140" spans="1:5" s="51" customFormat="1" ht="60.75" hidden="1">
      <c r="A140" s="238" t="s">
        <v>421</v>
      </c>
      <c r="B140" s="167" t="s">
        <v>422</v>
      </c>
      <c r="C140" s="214">
        <f>C141</f>
        <v>0</v>
      </c>
      <c r="D140" s="214">
        <f>D141</f>
        <v>0</v>
      </c>
      <c r="E140" s="237" t="e">
        <f t="shared" si="1"/>
        <v>#DIV/0!</v>
      </c>
    </row>
    <row r="141" spans="1:5" s="51" customFormat="1" ht="81" hidden="1">
      <c r="A141" s="238" t="s">
        <v>423</v>
      </c>
      <c r="B141" s="167" t="s">
        <v>424</v>
      </c>
      <c r="C141" s="216"/>
      <c r="D141" s="216"/>
      <c r="E141" s="237" t="e">
        <f t="shared" si="1"/>
        <v>#DIV/0!</v>
      </c>
    </row>
    <row r="142" spans="1:5" s="51" customFormat="1" ht="40.5" hidden="1">
      <c r="A142" s="238" t="s">
        <v>425</v>
      </c>
      <c r="B142" s="167" t="s">
        <v>426</v>
      </c>
      <c r="C142" s="214">
        <f>C143</f>
        <v>0</v>
      </c>
      <c r="D142" s="214">
        <f>D143</f>
        <v>0</v>
      </c>
      <c r="E142" s="237" t="e">
        <f t="shared" si="1"/>
        <v>#DIV/0!</v>
      </c>
    </row>
    <row r="143" spans="1:5" s="51" customFormat="1" ht="40.5" hidden="1">
      <c r="A143" s="238" t="s">
        <v>427</v>
      </c>
      <c r="B143" s="167" t="s">
        <v>428</v>
      </c>
      <c r="C143" s="216"/>
      <c r="D143" s="216"/>
      <c r="E143" s="237" t="e">
        <f t="shared" si="1"/>
        <v>#DIV/0!</v>
      </c>
    </row>
    <row r="144" spans="1:5" s="51" customFormat="1" ht="81" hidden="1">
      <c r="A144" s="238" t="s">
        <v>429</v>
      </c>
      <c r="B144" s="176" t="s">
        <v>430</v>
      </c>
      <c r="C144" s="216">
        <f>C145</f>
        <v>0</v>
      </c>
      <c r="D144" s="216">
        <f>D145</f>
        <v>0</v>
      </c>
      <c r="E144" s="237" t="e">
        <f t="shared" si="1"/>
        <v>#DIV/0!</v>
      </c>
    </row>
    <row r="145" spans="1:5" s="51" customFormat="1" ht="50.25" hidden="1" customHeight="1">
      <c r="A145" s="238" t="s">
        <v>431</v>
      </c>
      <c r="B145" s="176" t="s">
        <v>432</v>
      </c>
      <c r="C145" s="216"/>
      <c r="D145" s="216"/>
      <c r="E145" s="237" t="e">
        <f t="shared" si="1"/>
        <v>#DIV/0!</v>
      </c>
    </row>
    <row r="146" spans="1:5" s="51" customFormat="1" ht="40.5" hidden="1">
      <c r="A146" s="238" t="s">
        <v>433</v>
      </c>
      <c r="B146" s="167" t="s">
        <v>444</v>
      </c>
      <c r="C146" s="214">
        <f>C147</f>
        <v>0</v>
      </c>
      <c r="D146" s="214">
        <f>D147</f>
        <v>0</v>
      </c>
      <c r="E146" s="237" t="e">
        <f t="shared" si="1"/>
        <v>#DIV/0!</v>
      </c>
    </row>
    <row r="147" spans="1:5" s="51" customFormat="1" ht="40.5" hidden="1">
      <c r="A147" s="238" t="s">
        <v>445</v>
      </c>
      <c r="B147" s="167" t="s">
        <v>446</v>
      </c>
      <c r="C147" s="216"/>
      <c r="D147" s="216"/>
      <c r="E147" s="237" t="e">
        <f t="shared" si="1"/>
        <v>#DIV/0!</v>
      </c>
    </row>
    <row r="148" spans="1:5" s="51" customFormat="1" ht="40.5" hidden="1">
      <c r="A148" s="238" t="s">
        <v>447</v>
      </c>
      <c r="B148" s="176" t="s">
        <v>448</v>
      </c>
      <c r="C148" s="214">
        <f>C149</f>
        <v>0</v>
      </c>
      <c r="D148" s="214">
        <f>D149</f>
        <v>0</v>
      </c>
      <c r="E148" s="237" t="e">
        <f t="shared" si="1"/>
        <v>#DIV/0!</v>
      </c>
    </row>
    <row r="149" spans="1:5" s="51" customFormat="1" ht="60.75" hidden="1">
      <c r="A149" s="238" t="s">
        <v>449</v>
      </c>
      <c r="B149" s="176" t="s">
        <v>450</v>
      </c>
      <c r="C149" s="216"/>
      <c r="D149" s="216"/>
      <c r="E149" s="237" t="e">
        <f t="shared" si="1"/>
        <v>#DIV/0!</v>
      </c>
    </row>
    <row r="150" spans="1:5" s="51" customFormat="1" ht="60.75" hidden="1">
      <c r="A150" s="238" t="s">
        <v>451</v>
      </c>
      <c r="B150" s="167" t="s">
        <v>452</v>
      </c>
      <c r="C150" s="214">
        <f>C151</f>
        <v>0</v>
      </c>
      <c r="D150" s="214">
        <f>D151</f>
        <v>0</v>
      </c>
      <c r="E150" s="237" t="e">
        <f t="shared" ref="E150:E216" si="2">D150/C150*100</f>
        <v>#DIV/0!</v>
      </c>
    </row>
    <row r="151" spans="1:5" s="51" customFormat="1" ht="60.75" hidden="1">
      <c r="A151" s="238" t="s">
        <v>453</v>
      </c>
      <c r="B151" s="167" t="s">
        <v>454</v>
      </c>
      <c r="C151" s="216"/>
      <c r="D151" s="216"/>
      <c r="E151" s="237" t="e">
        <f t="shared" si="2"/>
        <v>#DIV/0!</v>
      </c>
    </row>
    <row r="152" spans="1:5" s="51" customFormat="1" ht="101.25" hidden="1">
      <c r="A152" s="238" t="s">
        <v>455</v>
      </c>
      <c r="B152" s="167" t="s">
        <v>456</v>
      </c>
      <c r="C152" s="214">
        <f>C153</f>
        <v>0</v>
      </c>
      <c r="D152" s="214">
        <f>D153</f>
        <v>0</v>
      </c>
      <c r="E152" s="237" t="e">
        <f t="shared" si="2"/>
        <v>#DIV/0!</v>
      </c>
    </row>
    <row r="153" spans="1:5" s="51" customFormat="1" ht="101.25" hidden="1">
      <c r="A153" s="238" t="s">
        <v>457</v>
      </c>
      <c r="B153" s="167" t="s">
        <v>458</v>
      </c>
      <c r="C153" s="216">
        <f>C154+C155+C156</f>
        <v>0</v>
      </c>
      <c r="D153" s="216">
        <f>D154+D155+D156</f>
        <v>0</v>
      </c>
      <c r="E153" s="237" t="e">
        <f t="shared" si="2"/>
        <v>#DIV/0!</v>
      </c>
    </row>
    <row r="154" spans="1:5" s="51" customFormat="1" ht="81" hidden="1">
      <c r="A154" s="238" t="s">
        <v>459</v>
      </c>
      <c r="B154" s="167" t="s">
        <v>460</v>
      </c>
      <c r="C154" s="216"/>
      <c r="D154" s="216"/>
      <c r="E154" s="237" t="e">
        <f t="shared" si="2"/>
        <v>#DIV/0!</v>
      </c>
    </row>
    <row r="155" spans="1:5" s="51" customFormat="1" ht="81" hidden="1">
      <c r="A155" s="238" t="s">
        <v>461</v>
      </c>
      <c r="B155" s="167" t="s">
        <v>462</v>
      </c>
      <c r="C155" s="216"/>
      <c r="D155" s="216"/>
      <c r="E155" s="237" t="e">
        <f t="shared" si="2"/>
        <v>#DIV/0!</v>
      </c>
    </row>
    <row r="156" spans="1:5" s="51" customFormat="1" ht="101.25" hidden="1">
      <c r="A156" s="238" t="s">
        <v>463</v>
      </c>
      <c r="B156" s="167" t="s">
        <v>464</v>
      </c>
      <c r="C156" s="229"/>
      <c r="D156" s="229"/>
      <c r="E156" s="237" t="e">
        <f t="shared" si="2"/>
        <v>#DIV/0!</v>
      </c>
    </row>
    <row r="157" spans="1:5" s="51" customFormat="1" ht="81" hidden="1">
      <c r="A157" s="238" t="s">
        <v>465</v>
      </c>
      <c r="B157" s="167" t="s">
        <v>466</v>
      </c>
      <c r="C157" s="214">
        <f>C158</f>
        <v>0</v>
      </c>
      <c r="D157" s="214">
        <f>D158</f>
        <v>0</v>
      </c>
      <c r="E157" s="237" t="e">
        <f t="shared" si="2"/>
        <v>#DIV/0!</v>
      </c>
    </row>
    <row r="158" spans="1:5" s="51" customFormat="1" ht="60.75" hidden="1">
      <c r="A158" s="238" t="s">
        <v>467</v>
      </c>
      <c r="B158" s="167" t="s">
        <v>468</v>
      </c>
      <c r="C158" s="216">
        <f>C159+C160+C161</f>
        <v>0</v>
      </c>
      <c r="D158" s="216">
        <f>D159+D160+D161</f>
        <v>0</v>
      </c>
      <c r="E158" s="237" t="e">
        <f t="shared" si="2"/>
        <v>#DIV/0!</v>
      </c>
    </row>
    <row r="159" spans="1:5" s="51" customFormat="1" ht="60.75" hidden="1">
      <c r="A159" s="238" t="s">
        <v>469</v>
      </c>
      <c r="B159" s="167" t="s">
        <v>470</v>
      </c>
      <c r="C159" s="216"/>
      <c r="D159" s="216"/>
      <c r="E159" s="237" t="e">
        <f t="shared" si="2"/>
        <v>#DIV/0!</v>
      </c>
    </row>
    <row r="160" spans="1:5" s="51" customFormat="1" ht="60.75" hidden="1">
      <c r="A160" s="238" t="s">
        <v>471</v>
      </c>
      <c r="B160" s="167" t="s">
        <v>472</v>
      </c>
      <c r="C160" s="216"/>
      <c r="D160" s="216"/>
      <c r="E160" s="237" t="e">
        <f t="shared" si="2"/>
        <v>#DIV/0!</v>
      </c>
    </row>
    <row r="161" spans="1:5" s="51" customFormat="1" ht="81" hidden="1">
      <c r="A161" s="238" t="s">
        <v>473</v>
      </c>
      <c r="B161" s="167" t="s">
        <v>474</v>
      </c>
      <c r="C161" s="229"/>
      <c r="D161" s="229"/>
      <c r="E161" s="237" t="e">
        <f t="shared" si="2"/>
        <v>#DIV/0!</v>
      </c>
    </row>
    <row r="162" spans="1:5" s="51" customFormat="1" ht="40.5" hidden="1">
      <c r="A162" s="238" t="s">
        <v>475</v>
      </c>
      <c r="B162" s="176" t="s">
        <v>476</v>
      </c>
      <c r="C162" s="216"/>
      <c r="D162" s="216"/>
      <c r="E162" s="237" t="e">
        <f t="shared" si="2"/>
        <v>#DIV/0!</v>
      </c>
    </row>
    <row r="163" spans="1:5" s="51" customFormat="1" ht="40.5" hidden="1">
      <c r="A163" s="238" t="s">
        <v>477</v>
      </c>
      <c r="B163" s="176" t="s">
        <v>478</v>
      </c>
      <c r="C163" s="216"/>
      <c r="D163" s="216"/>
      <c r="E163" s="237" t="e">
        <f t="shared" si="2"/>
        <v>#DIV/0!</v>
      </c>
    </row>
    <row r="164" spans="1:5" s="51" customFormat="1" ht="60.75" hidden="1">
      <c r="A164" s="238" t="s">
        <v>479</v>
      </c>
      <c r="B164" s="167" t="s">
        <v>480</v>
      </c>
      <c r="C164" s="214">
        <f>C165</f>
        <v>0</v>
      </c>
      <c r="D164" s="214">
        <f>D165</f>
        <v>0</v>
      </c>
      <c r="E164" s="237" t="e">
        <f t="shared" si="2"/>
        <v>#DIV/0!</v>
      </c>
    </row>
    <row r="165" spans="1:5" s="51" customFormat="1" ht="60.75" hidden="1">
      <c r="A165" s="238" t="s">
        <v>481</v>
      </c>
      <c r="B165" s="167" t="s">
        <v>482</v>
      </c>
      <c r="C165" s="216"/>
      <c r="D165" s="216"/>
      <c r="E165" s="237" t="e">
        <f t="shared" si="2"/>
        <v>#DIV/0!</v>
      </c>
    </row>
    <row r="166" spans="1:5" s="51" customFormat="1" ht="40.5" hidden="1">
      <c r="A166" s="238" t="s">
        <v>483</v>
      </c>
      <c r="B166" s="219" t="s">
        <v>484</v>
      </c>
      <c r="C166" s="216">
        <f>C167</f>
        <v>0</v>
      </c>
      <c r="D166" s="216">
        <f>D167</f>
        <v>0</v>
      </c>
      <c r="E166" s="237" t="e">
        <f t="shared" si="2"/>
        <v>#DIV/0!</v>
      </c>
    </row>
    <row r="167" spans="1:5" s="51" customFormat="1" ht="40.5" hidden="1">
      <c r="A167" s="238" t="s">
        <v>485</v>
      </c>
      <c r="B167" s="176" t="s">
        <v>486</v>
      </c>
      <c r="C167" s="216"/>
      <c r="D167" s="216"/>
      <c r="E167" s="237" t="e">
        <f t="shared" si="2"/>
        <v>#DIV/0!</v>
      </c>
    </row>
    <row r="168" spans="1:5" s="51" customFormat="1" ht="60.75" hidden="1">
      <c r="A168" s="238" t="s">
        <v>487</v>
      </c>
      <c r="B168" s="230" t="s">
        <v>488</v>
      </c>
      <c r="C168" s="216">
        <f>C169</f>
        <v>0</v>
      </c>
      <c r="D168" s="216">
        <f>D169</f>
        <v>0</v>
      </c>
      <c r="E168" s="237" t="e">
        <f t="shared" si="2"/>
        <v>#DIV/0!</v>
      </c>
    </row>
    <row r="169" spans="1:5" s="51" customFormat="1" ht="40.5" hidden="1">
      <c r="A169" s="238" t="s">
        <v>489</v>
      </c>
      <c r="B169" s="230" t="s">
        <v>490</v>
      </c>
      <c r="C169" s="216"/>
      <c r="D169" s="216"/>
      <c r="E169" s="237" t="e">
        <f t="shared" si="2"/>
        <v>#DIV/0!</v>
      </c>
    </row>
    <row r="170" spans="1:5" s="51" customFormat="1" ht="20.25" hidden="1">
      <c r="A170" s="238" t="s">
        <v>491</v>
      </c>
      <c r="B170" s="167" t="s">
        <v>492</v>
      </c>
      <c r="C170" s="214">
        <f>C171</f>
        <v>0</v>
      </c>
      <c r="D170" s="214">
        <f>D171</f>
        <v>0</v>
      </c>
      <c r="E170" s="237" t="e">
        <f t="shared" si="2"/>
        <v>#DIV/0!</v>
      </c>
    </row>
    <row r="171" spans="1:5" s="51" customFormat="1" ht="31.5" hidden="1" customHeight="1">
      <c r="A171" s="238" t="s">
        <v>493</v>
      </c>
      <c r="B171" s="269" t="s">
        <v>494</v>
      </c>
      <c r="C171" s="270"/>
      <c r="D171" s="270"/>
      <c r="E171" s="271" t="e">
        <f t="shared" si="2"/>
        <v>#DIV/0!</v>
      </c>
    </row>
    <row r="172" spans="1:5" s="51" customFormat="1" ht="43.5" customHeight="1">
      <c r="A172" s="275" t="s">
        <v>702</v>
      </c>
      <c r="B172" s="167" t="s">
        <v>703</v>
      </c>
      <c r="C172" s="214">
        <f>C173</f>
        <v>100000</v>
      </c>
      <c r="D172" s="214"/>
      <c r="E172" s="214"/>
    </row>
    <row r="173" spans="1:5" s="51" customFormat="1" ht="31.5" customHeight="1">
      <c r="A173" s="268" t="s">
        <v>704</v>
      </c>
      <c r="B173" s="167" t="s">
        <v>705</v>
      </c>
      <c r="C173" s="216">
        <f>C174</f>
        <v>100000</v>
      </c>
      <c r="D173" s="216"/>
      <c r="E173" s="214"/>
    </row>
    <row r="174" spans="1:5" s="51" customFormat="1" ht="31.5" customHeight="1">
      <c r="A174" s="268" t="s">
        <v>706</v>
      </c>
      <c r="B174" s="167" t="s">
        <v>707</v>
      </c>
      <c r="C174" s="216">
        <v>100000</v>
      </c>
      <c r="D174" s="216"/>
      <c r="E174" s="214"/>
    </row>
    <row r="175" spans="1:5" s="51" customFormat="1" ht="31.5" customHeight="1">
      <c r="A175" s="236" t="s">
        <v>658</v>
      </c>
      <c r="B175" s="272" t="s">
        <v>657</v>
      </c>
      <c r="C175" s="273">
        <f>C180+C182</f>
        <v>355200</v>
      </c>
      <c r="D175" s="273">
        <f>D180+D182</f>
        <v>170913</v>
      </c>
      <c r="E175" s="274">
        <f t="shared" si="2"/>
        <v>48.117398648648646</v>
      </c>
    </row>
    <row r="176" spans="1:5" s="51" customFormat="1" ht="56.25" hidden="1" customHeight="1">
      <c r="A176" s="238" t="s">
        <v>495</v>
      </c>
      <c r="B176" s="167" t="s">
        <v>496</v>
      </c>
      <c r="C176" s="214"/>
      <c r="D176" s="214"/>
      <c r="E176" s="237" t="e">
        <f t="shared" si="2"/>
        <v>#DIV/0!</v>
      </c>
    </row>
    <row r="177" spans="1:5" s="51" customFormat="1" ht="56.25" hidden="1" customHeight="1">
      <c r="A177" s="238" t="s">
        <v>497</v>
      </c>
      <c r="B177" s="167" t="s">
        <v>498</v>
      </c>
      <c r="C177" s="216"/>
      <c r="D177" s="216"/>
      <c r="E177" s="237" t="e">
        <f t="shared" si="2"/>
        <v>#DIV/0!</v>
      </c>
    </row>
    <row r="178" spans="1:5" s="51" customFormat="1" ht="40.5" hidden="1">
      <c r="A178" s="238" t="s">
        <v>499</v>
      </c>
      <c r="B178" s="167" t="s">
        <v>500</v>
      </c>
      <c r="C178" s="216">
        <f>C179</f>
        <v>0</v>
      </c>
      <c r="D178" s="216">
        <f>D179</f>
        <v>0</v>
      </c>
      <c r="E178" s="237" t="e">
        <f t="shared" si="2"/>
        <v>#DIV/0!</v>
      </c>
    </row>
    <row r="179" spans="1:5" s="51" customFormat="1" ht="40.5" hidden="1">
      <c r="A179" s="238" t="s">
        <v>501</v>
      </c>
      <c r="B179" s="167" t="s">
        <v>502</v>
      </c>
      <c r="C179" s="216"/>
      <c r="D179" s="216"/>
      <c r="E179" s="237" t="e">
        <f t="shared" si="2"/>
        <v>#DIV/0!</v>
      </c>
    </row>
    <row r="180" spans="1:5" s="51" customFormat="1" ht="42" customHeight="1">
      <c r="A180" s="238" t="s">
        <v>727</v>
      </c>
      <c r="B180" s="176" t="s">
        <v>656</v>
      </c>
      <c r="C180" s="216">
        <f>C181</f>
        <v>310200</v>
      </c>
      <c r="D180" s="216">
        <f>D181</f>
        <v>154600</v>
      </c>
      <c r="E180" s="239">
        <f t="shared" si="2"/>
        <v>49.838813668600899</v>
      </c>
    </row>
    <row r="181" spans="1:5" s="51" customFormat="1" ht="42" customHeight="1">
      <c r="A181" s="238" t="s">
        <v>655</v>
      </c>
      <c r="B181" s="176" t="s">
        <v>558</v>
      </c>
      <c r="C181" s="216">
        <v>310200</v>
      </c>
      <c r="D181" s="216">
        <v>154600</v>
      </c>
      <c r="E181" s="239">
        <f t="shared" si="2"/>
        <v>49.838813668600899</v>
      </c>
    </row>
    <row r="182" spans="1:5" s="51" customFormat="1" ht="42" customHeight="1">
      <c r="A182" s="238" t="s">
        <v>660</v>
      </c>
      <c r="B182" s="176" t="s">
        <v>626</v>
      </c>
      <c r="C182" s="216">
        <f>C183</f>
        <v>45000</v>
      </c>
      <c r="D182" s="216">
        <f>D183</f>
        <v>16313</v>
      </c>
      <c r="E182" s="239">
        <f t="shared" si="2"/>
        <v>36.251111111111115</v>
      </c>
    </row>
    <row r="183" spans="1:5" s="51" customFormat="1" ht="44.25" customHeight="1">
      <c r="A183" s="238" t="s">
        <v>661</v>
      </c>
      <c r="B183" s="176" t="s">
        <v>625</v>
      </c>
      <c r="C183" s="216">
        <v>45000</v>
      </c>
      <c r="D183" s="216">
        <v>16313</v>
      </c>
      <c r="E183" s="239">
        <f t="shared" si="2"/>
        <v>36.251111111111115</v>
      </c>
    </row>
    <row r="184" spans="1:5" s="51" customFormat="1" ht="68.25" hidden="1" customHeight="1">
      <c r="A184" s="238" t="s">
        <v>506</v>
      </c>
      <c r="B184" s="167" t="s">
        <v>507</v>
      </c>
      <c r="C184" s="216">
        <f>C185</f>
        <v>0</v>
      </c>
      <c r="D184" s="216">
        <f>D185</f>
        <v>0</v>
      </c>
      <c r="E184" s="237" t="e">
        <f t="shared" si="2"/>
        <v>#DIV/0!</v>
      </c>
    </row>
    <row r="185" spans="1:5" s="51" customFormat="1" ht="60.75" hidden="1" customHeight="1">
      <c r="A185" s="238" t="s">
        <v>508</v>
      </c>
      <c r="B185" s="167" t="s">
        <v>509</v>
      </c>
      <c r="C185" s="216"/>
      <c r="D185" s="216"/>
      <c r="E185" s="237" t="e">
        <f t="shared" si="2"/>
        <v>#DIV/0!</v>
      </c>
    </row>
    <row r="186" spans="1:5" s="51" customFormat="1" ht="29.25" hidden="1" customHeight="1">
      <c r="A186" s="236" t="s">
        <v>510</v>
      </c>
      <c r="B186" s="215" t="s">
        <v>511</v>
      </c>
      <c r="C186" s="214">
        <f>C190</f>
        <v>0</v>
      </c>
      <c r="D186" s="214">
        <f>D190</f>
        <v>0</v>
      </c>
      <c r="E186" s="237" t="e">
        <f t="shared" si="2"/>
        <v>#DIV/0!</v>
      </c>
    </row>
    <row r="187" spans="1:5" s="51" customFormat="1" ht="60.75" hidden="1">
      <c r="A187" s="238" t="s">
        <v>512</v>
      </c>
      <c r="B187" s="167" t="s">
        <v>513</v>
      </c>
      <c r="C187" s="214">
        <f>C188</f>
        <v>0</v>
      </c>
      <c r="D187" s="214">
        <f>D188</f>
        <v>0</v>
      </c>
      <c r="E187" s="237" t="e">
        <f t="shared" si="2"/>
        <v>#DIV/0!</v>
      </c>
    </row>
    <row r="188" spans="1:5" s="51" customFormat="1" ht="60.75" hidden="1">
      <c r="A188" s="238" t="s">
        <v>514</v>
      </c>
      <c r="B188" s="167" t="s">
        <v>515</v>
      </c>
      <c r="C188" s="216"/>
      <c r="D188" s="216"/>
      <c r="E188" s="237" t="e">
        <f t="shared" si="2"/>
        <v>#DIV/0!</v>
      </c>
    </row>
    <row r="189" spans="1:5" s="51" customFormat="1" ht="60.75" hidden="1">
      <c r="A189" s="238" t="s">
        <v>516</v>
      </c>
      <c r="B189" s="220" t="s">
        <v>517</v>
      </c>
      <c r="C189" s="214">
        <f>C190</f>
        <v>0</v>
      </c>
      <c r="D189" s="214">
        <f>D190</f>
        <v>0</v>
      </c>
      <c r="E189" s="237" t="e">
        <f t="shared" si="2"/>
        <v>#DIV/0!</v>
      </c>
    </row>
    <row r="190" spans="1:5" s="51" customFormat="1" ht="57" hidden="1" customHeight="1">
      <c r="A190" s="238" t="s">
        <v>512</v>
      </c>
      <c r="B190" s="167" t="s">
        <v>513</v>
      </c>
      <c r="C190" s="216">
        <f>C191</f>
        <v>0</v>
      </c>
      <c r="D190" s="216">
        <f>D191</f>
        <v>0</v>
      </c>
      <c r="E190" s="237" t="e">
        <f t="shared" si="2"/>
        <v>#DIV/0!</v>
      </c>
    </row>
    <row r="191" spans="1:5" s="51" customFormat="1" ht="57" hidden="1" customHeight="1">
      <c r="A191" s="238" t="s">
        <v>514</v>
      </c>
      <c r="B191" s="167" t="s">
        <v>557</v>
      </c>
      <c r="C191" s="216">
        <v>0</v>
      </c>
      <c r="D191" s="216">
        <v>0</v>
      </c>
      <c r="E191" s="237" t="e">
        <f t="shared" si="2"/>
        <v>#DIV/0!</v>
      </c>
    </row>
    <row r="192" spans="1:5" s="51" customFormat="1" ht="31.5" hidden="1" customHeight="1">
      <c r="A192" s="236" t="s">
        <v>562</v>
      </c>
      <c r="B192" s="215" t="s">
        <v>535</v>
      </c>
      <c r="C192" s="214">
        <f>C193</f>
        <v>0</v>
      </c>
      <c r="D192" s="214">
        <f>D193</f>
        <v>0</v>
      </c>
      <c r="E192" s="237" t="e">
        <f t="shared" si="2"/>
        <v>#DIV/0!</v>
      </c>
    </row>
    <row r="193" spans="1:5" s="51" customFormat="1" ht="31.5" hidden="1" customHeight="1">
      <c r="A193" s="238" t="s">
        <v>563</v>
      </c>
      <c r="B193" s="167" t="s">
        <v>561</v>
      </c>
      <c r="C193" s="216">
        <f>C194</f>
        <v>0</v>
      </c>
      <c r="D193" s="216">
        <f>D194</f>
        <v>0</v>
      </c>
      <c r="E193" s="237" t="e">
        <f t="shared" si="2"/>
        <v>#DIV/0!</v>
      </c>
    </row>
    <row r="194" spans="1:5" s="51" customFormat="1" ht="33" hidden="1" customHeight="1">
      <c r="A194" s="238" t="s">
        <v>560</v>
      </c>
      <c r="B194" s="167" t="s">
        <v>561</v>
      </c>
      <c r="C194" s="216">
        <v>0</v>
      </c>
      <c r="D194" s="216">
        <v>0</v>
      </c>
      <c r="E194" s="237" t="e">
        <f t="shared" si="2"/>
        <v>#DIV/0!</v>
      </c>
    </row>
    <row r="195" spans="1:5" s="51" customFormat="1" ht="23.25" hidden="1" customHeight="1">
      <c r="A195" s="238" t="s">
        <v>518</v>
      </c>
      <c r="B195" s="167" t="s">
        <v>519</v>
      </c>
      <c r="C195" s="216"/>
      <c r="D195" s="216"/>
      <c r="E195" s="237" t="e">
        <f t="shared" si="2"/>
        <v>#DIV/0!</v>
      </c>
    </row>
    <row r="196" spans="1:5" s="51" customFormat="1" ht="21.75" hidden="1" customHeight="1">
      <c r="A196" s="238" t="s">
        <v>520</v>
      </c>
      <c r="B196" s="167" t="s">
        <v>521</v>
      </c>
      <c r="C196" s="214"/>
      <c r="D196" s="214"/>
      <c r="E196" s="237" t="e">
        <f t="shared" si="2"/>
        <v>#DIV/0!</v>
      </c>
    </row>
    <row r="197" spans="1:5" s="51" customFormat="1" ht="19.5" hidden="1" customHeight="1">
      <c r="A197" s="238" t="s">
        <v>522</v>
      </c>
      <c r="B197" s="167" t="s">
        <v>523</v>
      </c>
      <c r="C197" s="216"/>
      <c r="D197" s="216"/>
      <c r="E197" s="237" t="e">
        <f t="shared" si="2"/>
        <v>#DIV/0!</v>
      </c>
    </row>
    <row r="198" spans="1:5" s="53" customFormat="1" ht="20.25" hidden="1" customHeight="1">
      <c r="A198" s="244" t="s">
        <v>524</v>
      </c>
      <c r="B198" s="220" t="s">
        <v>525</v>
      </c>
      <c r="C198" s="214">
        <f>C199</f>
        <v>0</v>
      </c>
      <c r="D198" s="214">
        <f>D199</f>
        <v>0</v>
      </c>
      <c r="E198" s="237" t="e">
        <f t="shared" si="2"/>
        <v>#DIV/0!</v>
      </c>
    </row>
    <row r="199" spans="1:5" s="53" customFormat="1" ht="21.75" hidden="1" customHeight="1">
      <c r="A199" s="244" t="s">
        <v>526</v>
      </c>
      <c r="B199" s="220" t="s">
        <v>527</v>
      </c>
      <c r="C199" s="216"/>
      <c r="D199" s="216"/>
      <c r="E199" s="237" t="e">
        <f t="shared" si="2"/>
        <v>#DIV/0!</v>
      </c>
    </row>
    <row r="200" spans="1:5" s="53" customFormat="1" ht="19.5" hidden="1" customHeight="1">
      <c r="A200" s="238" t="s">
        <v>528</v>
      </c>
      <c r="B200" s="167" t="s">
        <v>529</v>
      </c>
      <c r="C200" s="214">
        <f>C201</f>
        <v>0</v>
      </c>
      <c r="D200" s="214">
        <f>D201</f>
        <v>0</v>
      </c>
      <c r="E200" s="237" t="e">
        <f t="shared" si="2"/>
        <v>#DIV/0!</v>
      </c>
    </row>
    <row r="201" spans="1:5" s="53" customFormat="1" ht="19.5" hidden="1" customHeight="1">
      <c r="A201" s="238" t="s">
        <v>530</v>
      </c>
      <c r="B201" s="167" t="s">
        <v>531</v>
      </c>
      <c r="C201" s="216"/>
      <c r="D201" s="216"/>
      <c r="E201" s="237" t="e">
        <f t="shared" si="2"/>
        <v>#DIV/0!</v>
      </c>
    </row>
    <row r="202" spans="1:5" s="51" customFormat="1" ht="22.5" hidden="1" customHeight="1">
      <c r="A202" s="238" t="s">
        <v>532</v>
      </c>
      <c r="B202" s="167" t="s">
        <v>533</v>
      </c>
      <c r="C202" s="214">
        <f>C203</f>
        <v>0</v>
      </c>
      <c r="D202" s="214">
        <f>D203</f>
        <v>0</v>
      </c>
      <c r="E202" s="237" t="e">
        <f t="shared" si="2"/>
        <v>#DIV/0!</v>
      </c>
    </row>
    <row r="203" spans="1:5" s="51" customFormat="1" ht="24.75" hidden="1" customHeight="1">
      <c r="A203" s="238" t="s">
        <v>518</v>
      </c>
      <c r="B203" s="167" t="s">
        <v>519</v>
      </c>
      <c r="C203" s="231"/>
      <c r="D203" s="231"/>
      <c r="E203" s="237" t="e">
        <f t="shared" si="2"/>
        <v>#DIV/0!</v>
      </c>
    </row>
    <row r="204" spans="1:5" s="51" customFormat="1" ht="20.25" hidden="1" customHeight="1">
      <c r="A204" s="236" t="s">
        <v>534</v>
      </c>
      <c r="B204" s="215" t="s">
        <v>535</v>
      </c>
      <c r="C204" s="214">
        <f>C205</f>
        <v>0</v>
      </c>
      <c r="D204" s="214">
        <f>D205</f>
        <v>0</v>
      </c>
      <c r="E204" s="237" t="e">
        <f t="shared" si="2"/>
        <v>#DIV/0!</v>
      </c>
    </row>
    <row r="205" spans="1:5" s="51" customFormat="1" ht="21.75" hidden="1" customHeight="1">
      <c r="A205" s="238" t="s">
        <v>536</v>
      </c>
      <c r="B205" s="167" t="s">
        <v>537</v>
      </c>
      <c r="C205" s="216">
        <f>C206</f>
        <v>0</v>
      </c>
      <c r="D205" s="216">
        <f>D206</f>
        <v>0</v>
      </c>
      <c r="E205" s="237" t="e">
        <f t="shared" si="2"/>
        <v>#DIV/0!</v>
      </c>
    </row>
    <row r="206" spans="1:5" s="51" customFormat="1" ht="32.25" hidden="1" customHeight="1">
      <c r="A206" s="238" t="s">
        <v>538</v>
      </c>
      <c r="B206" s="167" t="s">
        <v>537</v>
      </c>
      <c r="C206" s="216"/>
      <c r="D206" s="216"/>
      <c r="E206" s="237" t="e">
        <f t="shared" si="2"/>
        <v>#DIV/0!</v>
      </c>
    </row>
    <row r="207" spans="1:5" s="51" customFormat="1" ht="24.6" customHeight="1" thickBot="1">
      <c r="A207" s="250" t="s">
        <v>539</v>
      </c>
      <c r="B207" s="251" t="s">
        <v>540</v>
      </c>
      <c r="C207" s="252">
        <f>C17+C120</f>
        <v>27096170</v>
      </c>
      <c r="D207" s="252">
        <f>D17+D120</f>
        <v>11705336.270000003</v>
      </c>
      <c r="E207" s="253">
        <f>D207/C207*100</f>
        <v>43.199228045882506</v>
      </c>
    </row>
    <row r="208" spans="1:5" s="51" customFormat="1" ht="12.75" hidden="1" customHeight="1">
      <c r="A208" s="56"/>
      <c r="B208" s="56" t="s">
        <v>541</v>
      </c>
      <c r="C208" s="56"/>
      <c r="D208" s="56"/>
      <c r="E208" s="157" t="e">
        <f t="shared" si="2"/>
        <v>#DIV/0!</v>
      </c>
    </row>
    <row r="209" spans="1:5" s="51" customFormat="1" ht="20.25" hidden="1">
      <c r="A209" s="56"/>
      <c r="B209" s="56" t="s">
        <v>542</v>
      </c>
      <c r="C209" s="56"/>
      <c r="D209" s="56"/>
      <c r="E209" s="157" t="e">
        <f t="shared" si="2"/>
        <v>#DIV/0!</v>
      </c>
    </row>
    <row r="210" spans="1:5" s="51" customFormat="1" ht="20.25" hidden="1">
      <c r="A210" s="56"/>
      <c r="B210" s="56" t="s">
        <v>543</v>
      </c>
      <c r="C210" s="56"/>
      <c r="D210" s="56"/>
      <c r="E210" s="157" t="e">
        <f t="shared" si="2"/>
        <v>#DIV/0!</v>
      </c>
    </row>
    <row r="211" spans="1:5" s="51" customFormat="1" ht="20.25" hidden="1">
      <c r="A211" s="56"/>
      <c r="B211" s="56" t="s">
        <v>544</v>
      </c>
      <c r="C211" s="56"/>
      <c r="D211" s="56"/>
      <c r="E211" s="157" t="e">
        <f t="shared" si="2"/>
        <v>#DIV/0!</v>
      </c>
    </row>
    <row r="212" spans="1:5" s="51" customFormat="1" ht="20.25" hidden="1">
      <c r="A212" s="56"/>
      <c r="B212" s="56" t="s">
        <v>545</v>
      </c>
      <c r="C212" s="56"/>
      <c r="D212" s="56"/>
      <c r="E212" s="157" t="e">
        <f t="shared" si="2"/>
        <v>#DIV/0!</v>
      </c>
    </row>
    <row r="213" spans="1:5" s="51" customFormat="1" ht="20.25" hidden="1">
      <c r="A213" s="56"/>
      <c r="B213" s="56" t="s">
        <v>546</v>
      </c>
      <c r="C213" s="56"/>
      <c r="D213" s="56"/>
      <c r="E213" s="157" t="e">
        <f t="shared" si="2"/>
        <v>#DIV/0!</v>
      </c>
    </row>
    <row r="214" spans="1:5" s="51" customFormat="1" ht="20.25" hidden="1">
      <c r="A214" s="56"/>
      <c r="B214" s="56"/>
      <c r="C214" s="56"/>
      <c r="D214" s="56"/>
      <c r="E214" s="157" t="e">
        <f t="shared" si="2"/>
        <v>#DIV/0!</v>
      </c>
    </row>
    <row r="215" spans="1:5" s="51" customFormat="1" ht="20.25" hidden="1">
      <c r="A215" s="56"/>
      <c r="B215" s="56" t="s">
        <v>547</v>
      </c>
      <c r="C215" s="56"/>
      <c r="D215" s="56"/>
      <c r="E215" s="157" t="e">
        <f t="shared" si="2"/>
        <v>#DIV/0!</v>
      </c>
    </row>
    <row r="216" spans="1:5" s="51" customFormat="1" ht="20.25" hidden="1">
      <c r="A216" s="56"/>
      <c r="B216" s="57" t="s">
        <v>548</v>
      </c>
      <c r="C216" s="57"/>
      <c r="D216" s="57"/>
      <c r="E216" s="157" t="e">
        <f t="shared" si="2"/>
        <v>#DIV/0!</v>
      </c>
    </row>
  </sheetData>
  <sheetProtection selectLockedCells="1" selectUnlockedCells="1"/>
  <mergeCells count="13">
    <mergeCell ref="B3:E3"/>
    <mergeCell ref="B4:E4"/>
    <mergeCell ref="B5:E5"/>
    <mergeCell ref="A12:E12"/>
    <mergeCell ref="A13:F13"/>
    <mergeCell ref="A14:G14"/>
    <mergeCell ref="B1:E1"/>
    <mergeCell ref="B2:E2"/>
    <mergeCell ref="B7:E7"/>
    <mergeCell ref="B8:E8"/>
    <mergeCell ref="B9:E9"/>
    <mergeCell ref="B10:E10"/>
    <mergeCell ref="B6:E6"/>
  </mergeCells>
  <phoneticPr fontId="0" type="noConversion"/>
  <pageMargins left="0.78740157480314965" right="0.39370078740157483" top="0.19685039370078741" bottom="0.39370078740157483" header="0.51181102362204722" footer="0.51181102362204722"/>
  <pageSetup paperSize="9" scale="48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03"/>
  <sheetViews>
    <sheetView view="pageBreakPreview" zoomScaleNormal="80" workbookViewId="0">
      <selection activeCell="F8" sqref="F8"/>
    </sheetView>
  </sheetViews>
  <sheetFormatPr defaultRowHeight="12.75"/>
  <cols>
    <col min="1" max="1" width="77.28515625" customWidth="1"/>
    <col min="2" max="2" width="7.28515625" style="63" customWidth="1"/>
    <col min="3" max="3" width="5.42578125" style="64" customWidth="1"/>
    <col min="4" max="4" width="4" style="64" customWidth="1"/>
    <col min="5" max="5" width="15.7109375" style="64" customWidth="1"/>
    <col min="6" max="6" width="6.85546875" style="64" customWidth="1"/>
    <col min="7" max="7" width="16.42578125" style="64" customWidth="1"/>
    <col min="8" max="8" width="15.5703125" style="64" customWidth="1"/>
    <col min="9" max="9" width="14" style="65" customWidth="1"/>
    <col min="10" max="10" width="0.28515625" customWidth="1"/>
    <col min="11" max="11" width="16.28515625" hidden="1" customWidth="1"/>
    <col min="12" max="12" width="1.42578125" hidden="1" customWidth="1"/>
    <col min="13" max="14" width="9.140625" hidden="1" customWidth="1"/>
  </cols>
  <sheetData>
    <row r="1" spans="1:12" ht="16.5">
      <c r="A1" t="s">
        <v>160</v>
      </c>
      <c r="B1" s="76"/>
      <c r="C1" s="183" t="s">
        <v>687</v>
      </c>
      <c r="D1" s="184"/>
      <c r="E1" s="184"/>
      <c r="F1" s="184"/>
      <c r="G1" s="184"/>
      <c r="H1" s="184"/>
      <c r="I1" s="185"/>
      <c r="J1" s="185"/>
    </row>
    <row r="2" spans="1:12" ht="16.5">
      <c r="B2" s="76"/>
      <c r="C2" s="183" t="s">
        <v>664</v>
      </c>
      <c r="D2" s="184"/>
      <c r="E2" s="184"/>
      <c r="F2" s="184"/>
      <c r="G2" s="184"/>
      <c r="H2" s="184"/>
      <c r="I2" s="185"/>
      <c r="J2" s="185"/>
      <c r="K2" s="184"/>
    </row>
    <row r="3" spans="1:12" ht="16.5">
      <c r="B3" s="76"/>
      <c r="C3" s="183" t="s">
        <v>3</v>
      </c>
      <c r="D3" s="184"/>
      <c r="E3" s="184"/>
      <c r="F3" s="184"/>
      <c r="G3" s="184"/>
      <c r="H3" s="184"/>
      <c r="I3" s="186"/>
      <c r="J3" s="186"/>
      <c r="K3" s="184"/>
    </row>
    <row r="4" spans="1:12" ht="16.5">
      <c r="B4" s="76"/>
      <c r="C4" s="187" t="s">
        <v>730</v>
      </c>
      <c r="D4" s="188"/>
      <c r="E4" s="188"/>
      <c r="F4" s="188"/>
      <c r="G4" s="188"/>
      <c r="H4" s="188"/>
      <c r="I4" s="189"/>
      <c r="J4" s="189"/>
      <c r="K4" s="188"/>
    </row>
    <row r="5" spans="1:12" ht="16.5">
      <c r="B5" s="76"/>
      <c r="C5" s="187"/>
      <c r="D5" s="188"/>
      <c r="E5" s="188"/>
      <c r="F5" s="188"/>
      <c r="G5" s="188"/>
      <c r="H5" s="188"/>
      <c r="I5" s="185"/>
      <c r="J5" s="185"/>
      <c r="K5" s="188"/>
    </row>
    <row r="6" spans="1:12" ht="16.5">
      <c r="B6" s="76"/>
      <c r="C6" s="187"/>
      <c r="D6" s="189"/>
      <c r="E6" s="189"/>
      <c r="F6" s="189"/>
      <c r="G6" s="189"/>
      <c r="H6" s="189"/>
      <c r="I6" s="189"/>
      <c r="J6" s="189"/>
      <c r="K6" s="189"/>
    </row>
    <row r="7" spans="1:12" ht="16.5">
      <c r="B7" s="76"/>
      <c r="C7" s="183"/>
      <c r="D7" s="184"/>
      <c r="E7" s="184"/>
      <c r="F7" s="189"/>
      <c r="G7" s="189"/>
      <c r="H7" s="189"/>
      <c r="I7" s="189"/>
      <c r="J7" s="189"/>
      <c r="K7" s="189"/>
    </row>
    <row r="8" spans="1:12" ht="16.5">
      <c r="B8" s="76"/>
      <c r="C8" s="187"/>
      <c r="D8" s="188"/>
      <c r="E8" s="188"/>
      <c r="F8" s="188"/>
      <c r="G8" s="188"/>
      <c r="H8" s="188"/>
      <c r="I8" s="185"/>
      <c r="J8" s="185"/>
      <c r="K8" s="188"/>
    </row>
    <row r="9" spans="1:12" ht="16.5">
      <c r="B9" s="76"/>
      <c r="C9" s="187"/>
      <c r="D9" s="188"/>
      <c r="E9" s="188"/>
      <c r="F9" s="188"/>
      <c r="G9" s="188"/>
      <c r="H9" s="188"/>
      <c r="I9" s="185"/>
      <c r="J9" s="185"/>
      <c r="K9" s="188"/>
    </row>
    <row r="10" spans="1:12" ht="16.5">
      <c r="B10" s="76"/>
      <c r="C10" s="187"/>
      <c r="D10" s="188"/>
      <c r="E10" s="188"/>
      <c r="F10" s="188"/>
      <c r="G10" s="188"/>
      <c r="H10" s="188"/>
      <c r="I10" s="185"/>
      <c r="J10" s="185"/>
      <c r="K10" s="188"/>
    </row>
    <row r="11" spans="1:12" ht="19.5" customHeight="1"/>
    <row r="12" spans="1:12" ht="20.25">
      <c r="A12" s="324" t="s">
        <v>684</v>
      </c>
      <c r="B12" s="324"/>
      <c r="C12" s="324"/>
      <c r="D12" s="324"/>
      <c r="E12" s="324"/>
      <c r="F12" s="332"/>
      <c r="G12" s="332"/>
      <c r="H12" s="332"/>
      <c r="I12" s="332"/>
      <c r="J12" s="332"/>
      <c r="K12" s="332"/>
      <c r="L12" s="332"/>
    </row>
    <row r="13" spans="1:12" ht="18.75" customHeight="1">
      <c r="A13" s="333" t="s">
        <v>688</v>
      </c>
      <c r="B13" s="333"/>
      <c r="C13" s="333"/>
      <c r="D13" s="333"/>
      <c r="E13" s="333"/>
      <c r="F13" s="333"/>
      <c r="G13" s="333"/>
      <c r="H13" s="333"/>
      <c r="I13" s="333"/>
      <c r="J13" s="333"/>
      <c r="K13" s="333"/>
      <c r="L13" s="333"/>
    </row>
    <row r="14" spans="1:12" ht="18.75" customHeight="1">
      <c r="A14" s="333" t="s">
        <v>721</v>
      </c>
      <c r="B14" s="333"/>
      <c r="C14" s="333"/>
      <c r="D14" s="333"/>
      <c r="E14" s="333"/>
      <c r="F14" s="333"/>
      <c r="G14" s="333"/>
      <c r="H14" s="333"/>
      <c r="I14" s="333"/>
      <c r="J14" s="333"/>
      <c r="K14" s="333"/>
    </row>
    <row r="15" spans="1:12" ht="18.75" customHeight="1">
      <c r="A15" s="333" t="s">
        <v>689</v>
      </c>
      <c r="B15" s="333"/>
      <c r="C15" s="333"/>
      <c r="D15" s="333"/>
      <c r="E15" s="333"/>
      <c r="F15" s="333"/>
      <c r="G15" s="333"/>
      <c r="H15" s="333"/>
      <c r="I15" s="333"/>
      <c r="J15" s="333"/>
      <c r="K15" s="333"/>
    </row>
    <row r="16" spans="1:12" ht="19.5" thickBot="1">
      <c r="A16" s="59"/>
      <c r="B16" s="69"/>
      <c r="C16" s="70" t="s">
        <v>160</v>
      </c>
      <c r="D16" s="71"/>
      <c r="E16" s="71"/>
      <c r="F16" s="71"/>
      <c r="G16" s="71"/>
      <c r="H16" s="71"/>
      <c r="I16" s="72" t="s">
        <v>102</v>
      </c>
    </row>
    <row r="17" spans="1:9" ht="53.25" customHeight="1">
      <c r="A17" s="171" t="s">
        <v>104</v>
      </c>
      <c r="B17" s="172"/>
      <c r="C17" s="172" t="s">
        <v>4</v>
      </c>
      <c r="D17" s="172" t="s">
        <v>5</v>
      </c>
      <c r="E17" s="172" t="s">
        <v>6</v>
      </c>
      <c r="F17" s="172" t="s">
        <v>7</v>
      </c>
      <c r="G17" s="173" t="s">
        <v>649</v>
      </c>
      <c r="H17" s="173" t="s">
        <v>720</v>
      </c>
      <c r="I17" s="174" t="s">
        <v>686</v>
      </c>
    </row>
    <row r="18" spans="1:9" ht="36" customHeight="1" thickBot="1">
      <c r="A18" s="276" t="s">
        <v>1</v>
      </c>
      <c r="B18" s="277" t="s">
        <v>0</v>
      </c>
      <c r="C18" s="278"/>
      <c r="D18" s="278"/>
      <c r="E18" s="278"/>
      <c r="F18" s="278"/>
      <c r="G18" s="279"/>
      <c r="H18" s="279"/>
      <c r="I18" s="280"/>
    </row>
    <row r="19" spans="1:9" ht="16.5">
      <c r="A19" s="261" t="s">
        <v>8</v>
      </c>
      <c r="B19" s="281" t="s">
        <v>0</v>
      </c>
      <c r="C19" s="262" t="s">
        <v>9</v>
      </c>
      <c r="D19" s="262"/>
      <c r="E19" s="262"/>
      <c r="F19" s="262"/>
      <c r="G19" s="263">
        <f>G20+G25+G30+G43+G38</f>
        <v>5919876</v>
      </c>
      <c r="H19" s="263">
        <f>H20+H25+H30+H43+H38</f>
        <v>2481249.21</v>
      </c>
      <c r="I19" s="282">
        <f>H19/G19*100</f>
        <v>41.913871337845585</v>
      </c>
    </row>
    <row r="20" spans="1:9" ht="33">
      <c r="A20" s="131" t="s">
        <v>10</v>
      </c>
      <c r="B20" s="112" t="s">
        <v>0</v>
      </c>
      <c r="C20" s="112" t="s">
        <v>9</v>
      </c>
      <c r="D20" s="113" t="s">
        <v>11</v>
      </c>
      <c r="E20" s="113"/>
      <c r="F20" s="113"/>
      <c r="G20" s="114">
        <f t="shared" ref="G20:H23" si="0">G21</f>
        <v>1126976</v>
      </c>
      <c r="H20" s="114">
        <f t="shared" si="0"/>
        <v>474344.22</v>
      </c>
      <c r="I20" s="130">
        <f t="shared" ref="I20:I83" si="1">H20/G20*100</f>
        <v>42.090001916633533</v>
      </c>
    </row>
    <row r="21" spans="1:9" ht="49.5">
      <c r="A21" s="101" t="s">
        <v>12</v>
      </c>
      <c r="B21" s="115" t="s">
        <v>0</v>
      </c>
      <c r="C21" s="115" t="s">
        <v>9</v>
      </c>
      <c r="D21" s="115" t="s">
        <v>11</v>
      </c>
      <c r="E21" s="116" t="s">
        <v>247</v>
      </c>
      <c r="F21" s="117"/>
      <c r="G21" s="118">
        <f t="shared" si="0"/>
        <v>1126976</v>
      </c>
      <c r="H21" s="118">
        <f t="shared" si="0"/>
        <v>474344.22</v>
      </c>
      <c r="I21" s="267">
        <f t="shared" si="1"/>
        <v>42.090001916633533</v>
      </c>
    </row>
    <row r="22" spans="1:9" ht="16.5">
      <c r="A22" s="101" t="s">
        <v>13</v>
      </c>
      <c r="B22" s="115" t="s">
        <v>0</v>
      </c>
      <c r="C22" s="115" t="s">
        <v>9</v>
      </c>
      <c r="D22" s="117" t="s">
        <v>11</v>
      </c>
      <c r="E22" s="116" t="s">
        <v>248</v>
      </c>
      <c r="F22" s="117"/>
      <c r="G22" s="118">
        <f t="shared" si="0"/>
        <v>1126976</v>
      </c>
      <c r="H22" s="118">
        <f t="shared" si="0"/>
        <v>474344.22</v>
      </c>
      <c r="I22" s="267">
        <f t="shared" si="1"/>
        <v>42.090001916633533</v>
      </c>
    </row>
    <row r="23" spans="1:9" ht="20.25" customHeight="1">
      <c r="A23" s="101" t="s">
        <v>14</v>
      </c>
      <c r="B23" s="115" t="s">
        <v>0</v>
      </c>
      <c r="C23" s="115" t="s">
        <v>9</v>
      </c>
      <c r="D23" s="115" t="s">
        <v>11</v>
      </c>
      <c r="E23" s="116" t="s">
        <v>249</v>
      </c>
      <c r="F23" s="117"/>
      <c r="G23" s="118">
        <f t="shared" si="0"/>
        <v>1126976</v>
      </c>
      <c r="H23" s="118">
        <f t="shared" si="0"/>
        <v>474344.22</v>
      </c>
      <c r="I23" s="267">
        <f t="shared" si="1"/>
        <v>42.090001916633533</v>
      </c>
    </row>
    <row r="24" spans="1:9" ht="18.75" customHeight="1">
      <c r="A24" s="101" t="s">
        <v>15</v>
      </c>
      <c r="B24" s="115" t="s">
        <v>0</v>
      </c>
      <c r="C24" s="115" t="s">
        <v>9</v>
      </c>
      <c r="D24" s="115" t="s">
        <v>11</v>
      </c>
      <c r="E24" s="116" t="s">
        <v>249</v>
      </c>
      <c r="F24" s="117" t="s">
        <v>16</v>
      </c>
      <c r="G24" s="118">
        <v>1126976</v>
      </c>
      <c r="H24" s="118">
        <v>474344.22</v>
      </c>
      <c r="I24" s="267">
        <f t="shared" si="1"/>
        <v>42.090001916633533</v>
      </c>
    </row>
    <row r="25" spans="1:9" ht="54.75" customHeight="1">
      <c r="A25" s="131" t="s">
        <v>17</v>
      </c>
      <c r="B25" s="112" t="s">
        <v>0</v>
      </c>
      <c r="C25" s="112" t="s">
        <v>9</v>
      </c>
      <c r="D25" s="113" t="s">
        <v>18</v>
      </c>
      <c r="E25" s="113"/>
      <c r="F25" s="113"/>
      <c r="G25" s="114">
        <f t="shared" ref="G25:H28" si="2">G26</f>
        <v>427835</v>
      </c>
      <c r="H25" s="114">
        <f t="shared" si="2"/>
        <v>219157.19</v>
      </c>
      <c r="I25" s="130">
        <f t="shared" si="1"/>
        <v>51.224698774060094</v>
      </c>
    </row>
    <row r="26" spans="1:9" ht="49.5">
      <c r="A26" s="101" t="s">
        <v>12</v>
      </c>
      <c r="B26" s="115" t="s">
        <v>0</v>
      </c>
      <c r="C26" s="115" t="s">
        <v>9</v>
      </c>
      <c r="D26" s="117" t="s">
        <v>18</v>
      </c>
      <c r="E26" s="116" t="s">
        <v>247</v>
      </c>
      <c r="F26" s="117"/>
      <c r="G26" s="118">
        <f t="shared" si="2"/>
        <v>427835</v>
      </c>
      <c r="H26" s="118">
        <f t="shared" si="2"/>
        <v>219157.19</v>
      </c>
      <c r="I26" s="267">
        <f t="shared" si="1"/>
        <v>51.224698774060094</v>
      </c>
    </row>
    <row r="27" spans="1:9" ht="33.75" customHeight="1">
      <c r="A27" s="101" t="s">
        <v>19</v>
      </c>
      <c r="B27" s="115" t="s">
        <v>0</v>
      </c>
      <c r="C27" s="115" t="s">
        <v>9</v>
      </c>
      <c r="D27" s="117" t="s">
        <v>18</v>
      </c>
      <c r="E27" s="116" t="s">
        <v>250</v>
      </c>
      <c r="F27" s="117"/>
      <c r="G27" s="118">
        <f t="shared" si="2"/>
        <v>427835</v>
      </c>
      <c r="H27" s="118">
        <f t="shared" si="2"/>
        <v>219157.19</v>
      </c>
      <c r="I27" s="267">
        <f t="shared" si="1"/>
        <v>51.224698774060094</v>
      </c>
    </row>
    <row r="28" spans="1:9" ht="36" customHeight="1">
      <c r="A28" s="101" t="s">
        <v>20</v>
      </c>
      <c r="B28" s="115" t="s">
        <v>0</v>
      </c>
      <c r="C28" s="115" t="s">
        <v>9</v>
      </c>
      <c r="D28" s="117" t="s">
        <v>18</v>
      </c>
      <c r="E28" s="116" t="s">
        <v>251</v>
      </c>
      <c r="F28" s="117"/>
      <c r="G28" s="118">
        <f t="shared" si="2"/>
        <v>427835</v>
      </c>
      <c r="H28" s="118">
        <f t="shared" si="2"/>
        <v>219157.19</v>
      </c>
      <c r="I28" s="267">
        <f t="shared" si="1"/>
        <v>51.224698774060094</v>
      </c>
    </row>
    <row r="29" spans="1:9" ht="23.25" customHeight="1">
      <c r="A29" s="101" t="s">
        <v>15</v>
      </c>
      <c r="B29" s="115" t="s">
        <v>0</v>
      </c>
      <c r="C29" s="115" t="s">
        <v>9</v>
      </c>
      <c r="D29" s="117" t="s">
        <v>18</v>
      </c>
      <c r="E29" s="116" t="s">
        <v>251</v>
      </c>
      <c r="F29" s="117" t="s">
        <v>16</v>
      </c>
      <c r="G29" s="118">
        <v>427835</v>
      </c>
      <c r="H29" s="118">
        <v>219157.19</v>
      </c>
      <c r="I29" s="267">
        <f t="shared" si="1"/>
        <v>51.224698774060094</v>
      </c>
    </row>
    <row r="30" spans="1:9" ht="49.5">
      <c r="A30" s="131" t="s">
        <v>21</v>
      </c>
      <c r="B30" s="112" t="s">
        <v>0</v>
      </c>
      <c r="C30" s="112" t="s">
        <v>9</v>
      </c>
      <c r="D30" s="112" t="s">
        <v>22</v>
      </c>
      <c r="E30" s="112"/>
      <c r="F30" s="112"/>
      <c r="G30" s="114">
        <f t="shared" ref="G30:H32" si="3">G31</f>
        <v>4114065</v>
      </c>
      <c r="H30" s="114">
        <f t="shared" si="3"/>
        <v>1667623.8</v>
      </c>
      <c r="I30" s="130">
        <f t="shared" si="1"/>
        <v>40.534697434289448</v>
      </c>
    </row>
    <row r="31" spans="1:9" ht="49.5">
      <c r="A31" s="101" t="s">
        <v>12</v>
      </c>
      <c r="B31" s="115" t="s">
        <v>0</v>
      </c>
      <c r="C31" s="115" t="s">
        <v>9</v>
      </c>
      <c r="D31" s="117" t="s">
        <v>22</v>
      </c>
      <c r="E31" s="116" t="s">
        <v>247</v>
      </c>
      <c r="F31" s="117"/>
      <c r="G31" s="118">
        <f t="shared" si="3"/>
        <v>4114065</v>
      </c>
      <c r="H31" s="118">
        <f t="shared" si="3"/>
        <v>1667623.8</v>
      </c>
      <c r="I31" s="267">
        <f t="shared" si="1"/>
        <v>40.534697434289448</v>
      </c>
    </row>
    <row r="32" spans="1:9" ht="21" customHeight="1">
      <c r="A32" s="101" t="s">
        <v>23</v>
      </c>
      <c r="B32" s="115" t="s">
        <v>0</v>
      </c>
      <c r="C32" s="115" t="s">
        <v>9</v>
      </c>
      <c r="D32" s="117" t="s">
        <v>22</v>
      </c>
      <c r="E32" s="116" t="s">
        <v>252</v>
      </c>
      <c r="F32" s="117"/>
      <c r="G32" s="118">
        <f t="shared" si="3"/>
        <v>4114065</v>
      </c>
      <c r="H32" s="118">
        <f t="shared" si="3"/>
        <v>1667623.8</v>
      </c>
      <c r="I32" s="267">
        <f t="shared" si="1"/>
        <v>40.534697434289448</v>
      </c>
    </row>
    <row r="33" spans="1:12" ht="21.75" customHeight="1">
      <c r="A33" s="101" t="s">
        <v>24</v>
      </c>
      <c r="B33" s="115" t="s">
        <v>0</v>
      </c>
      <c r="C33" s="115" t="s">
        <v>9</v>
      </c>
      <c r="D33" s="117" t="s">
        <v>22</v>
      </c>
      <c r="E33" s="116" t="s">
        <v>253</v>
      </c>
      <c r="F33" s="117"/>
      <c r="G33" s="118">
        <f>G34+G35+G36+G37</f>
        <v>4114065</v>
      </c>
      <c r="H33" s="118">
        <f>H34+H35+H36+H37</f>
        <v>1667623.8</v>
      </c>
      <c r="I33" s="267">
        <f t="shared" si="1"/>
        <v>40.534697434289448</v>
      </c>
    </row>
    <row r="34" spans="1:12" ht="26.25" customHeight="1">
      <c r="A34" s="101" t="s">
        <v>15</v>
      </c>
      <c r="B34" s="115" t="s">
        <v>0</v>
      </c>
      <c r="C34" s="115" t="s">
        <v>9</v>
      </c>
      <c r="D34" s="117" t="s">
        <v>22</v>
      </c>
      <c r="E34" s="116" t="s">
        <v>253</v>
      </c>
      <c r="F34" s="117" t="s">
        <v>16</v>
      </c>
      <c r="G34" s="118">
        <v>2676118</v>
      </c>
      <c r="H34" s="118">
        <v>1154976.8600000001</v>
      </c>
      <c r="I34" s="267">
        <f t="shared" si="1"/>
        <v>43.158667143974974</v>
      </c>
    </row>
    <row r="35" spans="1:12" ht="33">
      <c r="A35" s="132" t="s">
        <v>25</v>
      </c>
      <c r="B35" s="115" t="s">
        <v>0</v>
      </c>
      <c r="C35" s="115" t="s">
        <v>9</v>
      </c>
      <c r="D35" s="117" t="s">
        <v>22</v>
      </c>
      <c r="E35" s="116" t="s">
        <v>253</v>
      </c>
      <c r="F35" s="117" t="s">
        <v>26</v>
      </c>
      <c r="G35" s="118">
        <v>1292431</v>
      </c>
      <c r="H35" s="118">
        <v>409420.2</v>
      </c>
      <c r="I35" s="267">
        <f t="shared" si="1"/>
        <v>31.678302361982961</v>
      </c>
    </row>
    <row r="36" spans="1:12" ht="16.5">
      <c r="A36" s="133" t="s">
        <v>27</v>
      </c>
      <c r="B36" s="115" t="s">
        <v>0</v>
      </c>
      <c r="C36" s="115" t="s">
        <v>9</v>
      </c>
      <c r="D36" s="117" t="s">
        <v>22</v>
      </c>
      <c r="E36" s="116" t="s">
        <v>253</v>
      </c>
      <c r="F36" s="117" t="s">
        <v>28</v>
      </c>
      <c r="G36" s="118">
        <v>107594</v>
      </c>
      <c r="H36" s="118">
        <v>75305.61</v>
      </c>
      <c r="I36" s="267">
        <f t="shared" si="1"/>
        <v>69.990529211666072</v>
      </c>
    </row>
    <row r="37" spans="1:12" ht="16.5">
      <c r="A37" s="133" t="s">
        <v>587</v>
      </c>
      <c r="B37" s="115" t="s">
        <v>0</v>
      </c>
      <c r="C37" s="115" t="s">
        <v>9</v>
      </c>
      <c r="D37" s="117" t="s">
        <v>22</v>
      </c>
      <c r="E37" s="116" t="s">
        <v>253</v>
      </c>
      <c r="F37" s="117" t="s">
        <v>588</v>
      </c>
      <c r="G37" s="118">
        <v>37922</v>
      </c>
      <c r="H37" s="118">
        <v>27921.13</v>
      </c>
      <c r="I37" s="267">
        <f t="shared" si="1"/>
        <v>73.627788618743736</v>
      </c>
    </row>
    <row r="38" spans="1:12" ht="16.5">
      <c r="A38" s="100" t="s">
        <v>254</v>
      </c>
      <c r="B38" s="119" t="s">
        <v>0</v>
      </c>
      <c r="C38" s="119" t="s">
        <v>9</v>
      </c>
      <c r="D38" s="119" t="s">
        <v>79</v>
      </c>
      <c r="E38" s="119"/>
      <c r="F38" s="119"/>
      <c r="G38" s="114">
        <f t="shared" ref="G38:H41" si="4">G39</f>
        <v>25000</v>
      </c>
      <c r="H38" s="114">
        <f t="shared" si="4"/>
        <v>0</v>
      </c>
      <c r="I38" s="130">
        <f t="shared" si="1"/>
        <v>0</v>
      </c>
    </row>
    <row r="39" spans="1:12" ht="49.5">
      <c r="A39" s="134" t="s">
        <v>12</v>
      </c>
      <c r="B39" s="107" t="s">
        <v>0</v>
      </c>
      <c r="C39" s="116" t="s">
        <v>9</v>
      </c>
      <c r="D39" s="116" t="s">
        <v>79</v>
      </c>
      <c r="E39" s="117" t="s">
        <v>247</v>
      </c>
      <c r="F39" s="120"/>
      <c r="G39" s="118">
        <f t="shared" si="4"/>
        <v>25000</v>
      </c>
      <c r="H39" s="118">
        <f t="shared" si="4"/>
        <v>0</v>
      </c>
      <c r="I39" s="267">
        <f t="shared" si="1"/>
        <v>0</v>
      </c>
    </row>
    <row r="40" spans="1:12" ht="21.75" customHeight="1">
      <c r="A40" s="101" t="s">
        <v>29</v>
      </c>
      <c r="B40" s="107" t="s">
        <v>0</v>
      </c>
      <c r="C40" s="116" t="s">
        <v>9</v>
      </c>
      <c r="D40" s="116" t="s">
        <v>79</v>
      </c>
      <c r="E40" s="117" t="s">
        <v>255</v>
      </c>
      <c r="F40" s="120"/>
      <c r="G40" s="118">
        <f t="shared" si="4"/>
        <v>25000</v>
      </c>
      <c r="H40" s="118">
        <f t="shared" si="4"/>
        <v>0</v>
      </c>
      <c r="I40" s="267">
        <f t="shared" si="1"/>
        <v>0</v>
      </c>
    </row>
    <row r="41" spans="1:12" ht="36" customHeight="1">
      <c r="A41" s="101" t="s">
        <v>40</v>
      </c>
      <c r="B41" s="107" t="s">
        <v>0</v>
      </c>
      <c r="C41" s="116" t="s">
        <v>9</v>
      </c>
      <c r="D41" s="116" t="s">
        <v>79</v>
      </c>
      <c r="E41" s="117" t="s">
        <v>256</v>
      </c>
      <c r="F41" s="120"/>
      <c r="G41" s="118">
        <f t="shared" si="4"/>
        <v>25000</v>
      </c>
      <c r="H41" s="118">
        <f t="shared" si="4"/>
        <v>0</v>
      </c>
      <c r="I41" s="267">
        <f t="shared" si="1"/>
        <v>0</v>
      </c>
    </row>
    <row r="42" spans="1:12" ht="16.5">
      <c r="A42" s="101" t="s">
        <v>41</v>
      </c>
      <c r="B42" s="107" t="s">
        <v>0</v>
      </c>
      <c r="C42" s="116" t="s">
        <v>9</v>
      </c>
      <c r="D42" s="116" t="s">
        <v>79</v>
      </c>
      <c r="E42" s="117" t="s">
        <v>256</v>
      </c>
      <c r="F42" s="120" t="s">
        <v>42</v>
      </c>
      <c r="G42" s="118">
        <v>25000</v>
      </c>
      <c r="H42" s="118">
        <v>0</v>
      </c>
      <c r="I42" s="267">
        <f t="shared" si="1"/>
        <v>0</v>
      </c>
    </row>
    <row r="43" spans="1:12" ht="16.5">
      <c r="A43" s="131" t="s">
        <v>29</v>
      </c>
      <c r="B43" s="112" t="s">
        <v>0</v>
      </c>
      <c r="C43" s="112" t="s">
        <v>9</v>
      </c>
      <c r="D43" s="112" t="s">
        <v>30</v>
      </c>
      <c r="E43" s="113"/>
      <c r="F43" s="113"/>
      <c r="G43" s="114">
        <f>G44+G51</f>
        <v>226000</v>
      </c>
      <c r="H43" s="114">
        <f>H44+H51</f>
        <v>120124</v>
      </c>
      <c r="I43" s="130">
        <f t="shared" si="1"/>
        <v>53.152212389380523</v>
      </c>
    </row>
    <row r="44" spans="1:12" ht="49.5">
      <c r="A44" s="101" t="s">
        <v>12</v>
      </c>
      <c r="B44" s="115" t="s">
        <v>0</v>
      </c>
      <c r="C44" s="115" t="s">
        <v>9</v>
      </c>
      <c r="D44" s="117" t="s">
        <v>30</v>
      </c>
      <c r="E44" s="117" t="s">
        <v>257</v>
      </c>
      <c r="F44" s="117"/>
      <c r="G44" s="118">
        <f>G45</f>
        <v>208000</v>
      </c>
      <c r="H44" s="118">
        <f>H45</f>
        <v>120124</v>
      </c>
      <c r="I44" s="267">
        <f t="shared" si="1"/>
        <v>57.75192307692307</v>
      </c>
    </row>
    <row r="45" spans="1:12" ht="16.5">
      <c r="A45" s="101" t="s">
        <v>29</v>
      </c>
      <c r="B45" s="115" t="s">
        <v>0</v>
      </c>
      <c r="C45" s="117" t="s">
        <v>9</v>
      </c>
      <c r="D45" s="117" t="s">
        <v>30</v>
      </c>
      <c r="E45" s="117" t="s">
        <v>255</v>
      </c>
      <c r="F45" s="117"/>
      <c r="G45" s="118">
        <f>G46+G49</f>
        <v>208000</v>
      </c>
      <c r="H45" s="118">
        <f>H46+H49</f>
        <v>120124</v>
      </c>
      <c r="I45" s="267">
        <f t="shared" si="1"/>
        <v>57.75192307692307</v>
      </c>
    </row>
    <row r="46" spans="1:12" ht="16.5">
      <c r="A46" s="101" t="s">
        <v>31</v>
      </c>
      <c r="B46" s="115" t="s">
        <v>0</v>
      </c>
      <c r="C46" s="117" t="s">
        <v>9</v>
      </c>
      <c r="D46" s="117" t="s">
        <v>30</v>
      </c>
      <c r="E46" s="117" t="s">
        <v>258</v>
      </c>
      <c r="F46" s="117"/>
      <c r="G46" s="118">
        <f>+G48+G47</f>
        <v>197500</v>
      </c>
      <c r="H46" s="118">
        <f>+H48+H47</f>
        <v>120124</v>
      </c>
      <c r="I46" s="267">
        <f t="shared" si="1"/>
        <v>60.82227848101266</v>
      </c>
    </row>
    <row r="47" spans="1:12" ht="16.5">
      <c r="A47" s="133" t="s">
        <v>587</v>
      </c>
      <c r="B47" s="115" t="s">
        <v>0</v>
      </c>
      <c r="C47" s="117" t="s">
        <v>9</v>
      </c>
      <c r="D47" s="117" t="s">
        <v>30</v>
      </c>
      <c r="E47" s="117" t="s">
        <v>258</v>
      </c>
      <c r="F47" s="117" t="s">
        <v>588</v>
      </c>
      <c r="G47" s="118">
        <v>6000</v>
      </c>
      <c r="H47" s="118">
        <v>0</v>
      </c>
      <c r="I47" s="267">
        <f t="shared" si="1"/>
        <v>0</v>
      </c>
      <c r="L47" s="73"/>
    </row>
    <row r="48" spans="1:12" ht="16.5">
      <c r="A48" s="132" t="s">
        <v>27</v>
      </c>
      <c r="B48" s="115" t="s">
        <v>0</v>
      </c>
      <c r="C48" s="117" t="s">
        <v>9</v>
      </c>
      <c r="D48" s="117" t="s">
        <v>30</v>
      </c>
      <c r="E48" s="117" t="s">
        <v>258</v>
      </c>
      <c r="F48" s="117" t="s">
        <v>28</v>
      </c>
      <c r="G48" s="118">
        <v>191500</v>
      </c>
      <c r="H48" s="118">
        <v>120124</v>
      </c>
      <c r="I48" s="267">
        <f t="shared" si="1"/>
        <v>62.72793733681462</v>
      </c>
      <c r="L48" s="73"/>
    </row>
    <row r="49" spans="1:12" ht="16.5">
      <c r="A49" s="132" t="s">
        <v>644</v>
      </c>
      <c r="B49" s="115" t="s">
        <v>0</v>
      </c>
      <c r="C49" s="117" t="s">
        <v>9</v>
      </c>
      <c r="D49" s="117" t="s">
        <v>30</v>
      </c>
      <c r="E49" s="117" t="s">
        <v>631</v>
      </c>
      <c r="F49" s="117"/>
      <c r="G49" s="118">
        <f>G50</f>
        <v>10500</v>
      </c>
      <c r="H49" s="118">
        <f>H50</f>
        <v>0</v>
      </c>
      <c r="I49" s="267">
        <f t="shared" si="1"/>
        <v>0</v>
      </c>
      <c r="L49" s="73"/>
    </row>
    <row r="50" spans="1:12" ht="33">
      <c r="A50" s="132" t="s">
        <v>25</v>
      </c>
      <c r="B50" s="115" t="s">
        <v>0</v>
      </c>
      <c r="C50" s="117" t="s">
        <v>9</v>
      </c>
      <c r="D50" s="117" t="s">
        <v>30</v>
      </c>
      <c r="E50" s="117" t="s">
        <v>631</v>
      </c>
      <c r="F50" s="117" t="s">
        <v>26</v>
      </c>
      <c r="G50" s="118">
        <v>10500</v>
      </c>
      <c r="H50" s="118">
        <v>0</v>
      </c>
      <c r="I50" s="267">
        <f t="shared" si="1"/>
        <v>0</v>
      </c>
      <c r="L50" s="73"/>
    </row>
    <row r="51" spans="1:12" ht="33">
      <c r="A51" s="135" t="s">
        <v>583</v>
      </c>
      <c r="B51" s="115" t="s">
        <v>0</v>
      </c>
      <c r="C51" s="117" t="s">
        <v>9</v>
      </c>
      <c r="D51" s="117" t="s">
        <v>30</v>
      </c>
      <c r="E51" s="117" t="s">
        <v>290</v>
      </c>
      <c r="F51" s="117"/>
      <c r="G51" s="118">
        <f t="shared" ref="G51:H53" si="5">G52</f>
        <v>18000</v>
      </c>
      <c r="H51" s="118">
        <f t="shared" si="5"/>
        <v>0</v>
      </c>
      <c r="I51" s="267">
        <f t="shared" si="1"/>
        <v>0</v>
      </c>
      <c r="L51" s="73"/>
    </row>
    <row r="52" spans="1:12" ht="16.5">
      <c r="A52" s="168" t="s">
        <v>503</v>
      </c>
      <c r="B52" s="115" t="s">
        <v>0</v>
      </c>
      <c r="C52" s="117" t="s">
        <v>9</v>
      </c>
      <c r="D52" s="117" t="s">
        <v>30</v>
      </c>
      <c r="E52" s="117" t="s">
        <v>287</v>
      </c>
      <c r="F52" s="117"/>
      <c r="G52" s="118">
        <f t="shared" si="5"/>
        <v>18000</v>
      </c>
      <c r="H52" s="118">
        <f t="shared" si="5"/>
        <v>0</v>
      </c>
      <c r="I52" s="267">
        <f t="shared" si="1"/>
        <v>0</v>
      </c>
    </row>
    <row r="53" spans="1:12" ht="16.5">
      <c r="A53" s="168" t="s">
        <v>504</v>
      </c>
      <c r="B53" s="115" t="s">
        <v>0</v>
      </c>
      <c r="C53" s="117" t="s">
        <v>9</v>
      </c>
      <c r="D53" s="117" t="s">
        <v>30</v>
      </c>
      <c r="E53" s="117" t="s">
        <v>613</v>
      </c>
      <c r="F53" s="117"/>
      <c r="G53" s="118">
        <f t="shared" si="5"/>
        <v>18000</v>
      </c>
      <c r="H53" s="118">
        <f t="shared" si="5"/>
        <v>0</v>
      </c>
      <c r="I53" s="267">
        <f t="shared" si="1"/>
        <v>0</v>
      </c>
    </row>
    <row r="54" spans="1:12" ht="33">
      <c r="A54" s="132" t="s">
        <v>25</v>
      </c>
      <c r="B54" s="115" t="s">
        <v>0</v>
      </c>
      <c r="C54" s="117" t="s">
        <v>9</v>
      </c>
      <c r="D54" s="117" t="s">
        <v>30</v>
      </c>
      <c r="E54" s="117" t="s">
        <v>613</v>
      </c>
      <c r="F54" s="117" t="s">
        <v>26</v>
      </c>
      <c r="G54" s="118">
        <v>18000</v>
      </c>
      <c r="H54" s="118">
        <v>0</v>
      </c>
      <c r="I54" s="267">
        <f>H54/G54*100</f>
        <v>0</v>
      </c>
    </row>
    <row r="55" spans="1:12" ht="16.5">
      <c r="A55" s="136" t="s">
        <v>32</v>
      </c>
      <c r="B55" s="113" t="s">
        <v>0</v>
      </c>
      <c r="C55" s="113" t="s">
        <v>11</v>
      </c>
      <c r="D55" s="113"/>
      <c r="E55" s="113"/>
      <c r="F55" s="113"/>
      <c r="G55" s="121">
        <f>G56</f>
        <v>310200</v>
      </c>
      <c r="H55" s="121">
        <f>H56</f>
        <v>122267.48</v>
      </c>
      <c r="I55" s="130">
        <f t="shared" si="1"/>
        <v>39.415693101225017</v>
      </c>
    </row>
    <row r="56" spans="1:12" ht="16.5">
      <c r="A56" s="136" t="s">
        <v>33</v>
      </c>
      <c r="B56" s="117" t="s">
        <v>0</v>
      </c>
      <c r="C56" s="113" t="s">
        <v>11</v>
      </c>
      <c r="D56" s="113" t="s">
        <v>18</v>
      </c>
      <c r="E56" s="113"/>
      <c r="F56" s="113"/>
      <c r="G56" s="122">
        <f>G57</f>
        <v>310200</v>
      </c>
      <c r="H56" s="122">
        <f>H57</f>
        <v>122267.48</v>
      </c>
      <c r="I56" s="267">
        <f t="shared" si="1"/>
        <v>39.415693101225017</v>
      </c>
    </row>
    <row r="57" spans="1:12" ht="36.75" customHeight="1">
      <c r="A57" s="134" t="s">
        <v>12</v>
      </c>
      <c r="B57" s="117" t="s">
        <v>0</v>
      </c>
      <c r="C57" s="117" t="s">
        <v>11</v>
      </c>
      <c r="D57" s="117" t="s">
        <v>18</v>
      </c>
      <c r="E57" s="117" t="s">
        <v>247</v>
      </c>
      <c r="F57" s="117"/>
      <c r="G57" s="118">
        <f>G59</f>
        <v>310200</v>
      </c>
      <c r="H57" s="118">
        <f>H59</f>
        <v>122267.48</v>
      </c>
      <c r="I57" s="267">
        <f t="shared" si="1"/>
        <v>39.415693101225017</v>
      </c>
    </row>
    <row r="58" spans="1:12" ht="16.5">
      <c r="A58" s="101" t="s">
        <v>29</v>
      </c>
      <c r="B58" s="117" t="s">
        <v>0</v>
      </c>
      <c r="C58" s="117" t="s">
        <v>11</v>
      </c>
      <c r="D58" s="117" t="s">
        <v>18</v>
      </c>
      <c r="E58" s="117" t="s">
        <v>255</v>
      </c>
      <c r="F58" s="117"/>
      <c r="G58" s="118">
        <f>G59</f>
        <v>310200</v>
      </c>
      <c r="H58" s="118">
        <f>H59</f>
        <v>122267.48</v>
      </c>
      <c r="I58" s="267">
        <f t="shared" si="1"/>
        <v>39.415693101225017</v>
      </c>
    </row>
    <row r="59" spans="1:12" ht="23.85" customHeight="1">
      <c r="A59" s="134" t="s">
        <v>34</v>
      </c>
      <c r="B59" s="117" t="s">
        <v>0</v>
      </c>
      <c r="C59" s="117" t="s">
        <v>11</v>
      </c>
      <c r="D59" s="117" t="s">
        <v>18</v>
      </c>
      <c r="E59" s="117" t="s">
        <v>662</v>
      </c>
      <c r="F59" s="113"/>
      <c r="G59" s="122">
        <f>G60+G61</f>
        <v>310200</v>
      </c>
      <c r="H59" s="122">
        <f>H60+H61</f>
        <v>122267.48</v>
      </c>
      <c r="I59" s="267">
        <f t="shared" si="1"/>
        <v>39.415693101225017</v>
      </c>
    </row>
    <row r="60" spans="1:12" ht="22.9" customHeight="1">
      <c r="A60" s="101" t="s">
        <v>15</v>
      </c>
      <c r="B60" s="117" t="s">
        <v>0</v>
      </c>
      <c r="C60" s="117" t="s">
        <v>11</v>
      </c>
      <c r="D60" s="117" t="s">
        <v>18</v>
      </c>
      <c r="E60" s="117" t="s">
        <v>662</v>
      </c>
      <c r="F60" s="117" t="s">
        <v>16</v>
      </c>
      <c r="G60" s="118">
        <v>281981.95</v>
      </c>
      <c r="H60" s="118">
        <v>122267.48</v>
      </c>
      <c r="I60" s="267">
        <f t="shared" si="1"/>
        <v>43.360037761282236</v>
      </c>
    </row>
    <row r="61" spans="1:12" ht="32.25" customHeight="1">
      <c r="A61" s="132" t="s">
        <v>25</v>
      </c>
      <c r="B61" s="117" t="s">
        <v>0</v>
      </c>
      <c r="C61" s="117" t="s">
        <v>11</v>
      </c>
      <c r="D61" s="117" t="s">
        <v>18</v>
      </c>
      <c r="E61" s="117" t="s">
        <v>662</v>
      </c>
      <c r="F61" s="117" t="s">
        <v>26</v>
      </c>
      <c r="G61" s="118">
        <v>28218.05</v>
      </c>
      <c r="H61" s="118">
        <v>0</v>
      </c>
      <c r="I61" s="267">
        <f t="shared" si="1"/>
        <v>0</v>
      </c>
    </row>
    <row r="62" spans="1:12" ht="23.25" customHeight="1">
      <c r="A62" s="129" t="s">
        <v>35</v>
      </c>
      <c r="B62" s="109" t="s">
        <v>0</v>
      </c>
      <c r="C62" s="110" t="s">
        <v>18</v>
      </c>
      <c r="D62" s="110"/>
      <c r="E62" s="110"/>
      <c r="F62" s="110"/>
      <c r="G62" s="111">
        <f>G63+G74</f>
        <v>65600</v>
      </c>
      <c r="H62" s="111">
        <f>H63+H74</f>
        <v>25695</v>
      </c>
      <c r="I62" s="130">
        <f t="shared" si="1"/>
        <v>39.169207317073166</v>
      </c>
    </row>
    <row r="63" spans="1:12" ht="16.5">
      <c r="A63" s="131" t="s">
        <v>36</v>
      </c>
      <c r="B63" s="112" t="s">
        <v>0</v>
      </c>
      <c r="C63" s="112" t="s">
        <v>18</v>
      </c>
      <c r="D63" s="112" t="s">
        <v>11</v>
      </c>
      <c r="E63" s="113"/>
      <c r="F63" s="113"/>
      <c r="G63" s="114">
        <f>G64+G70</f>
        <v>17600</v>
      </c>
      <c r="H63" s="114">
        <f>H64+H70</f>
        <v>10600</v>
      </c>
      <c r="I63" s="130">
        <f t="shared" si="1"/>
        <v>60.227272727272727</v>
      </c>
    </row>
    <row r="64" spans="1:12" ht="37.5" customHeight="1">
      <c r="A64" s="101" t="s">
        <v>618</v>
      </c>
      <c r="B64" s="115" t="s">
        <v>0</v>
      </c>
      <c r="C64" s="115" t="s">
        <v>18</v>
      </c>
      <c r="D64" s="117" t="s">
        <v>11</v>
      </c>
      <c r="E64" s="117" t="s">
        <v>275</v>
      </c>
      <c r="F64" s="117"/>
      <c r="G64" s="118">
        <f>G65</f>
        <v>15600</v>
      </c>
      <c r="H64" s="118">
        <f>H65</f>
        <v>10600</v>
      </c>
      <c r="I64" s="267">
        <f t="shared" si="1"/>
        <v>67.948717948717956</v>
      </c>
    </row>
    <row r="65" spans="1:9" ht="16.5">
      <c r="A65" s="101" t="s">
        <v>261</v>
      </c>
      <c r="B65" s="115" t="s">
        <v>0</v>
      </c>
      <c r="C65" s="115" t="s">
        <v>18</v>
      </c>
      <c r="D65" s="115" t="s">
        <v>11</v>
      </c>
      <c r="E65" s="117" t="s">
        <v>559</v>
      </c>
      <c r="F65" s="117"/>
      <c r="G65" s="118">
        <f>G66</f>
        <v>15600</v>
      </c>
      <c r="H65" s="118">
        <f>H66</f>
        <v>10600</v>
      </c>
      <c r="I65" s="267">
        <f t="shared" si="1"/>
        <v>67.948717948717956</v>
      </c>
    </row>
    <row r="66" spans="1:9" ht="33.75" customHeight="1">
      <c r="A66" s="137" t="s">
        <v>37</v>
      </c>
      <c r="B66" s="115" t="s">
        <v>0</v>
      </c>
      <c r="C66" s="115" t="s">
        <v>18</v>
      </c>
      <c r="D66" s="115" t="s">
        <v>11</v>
      </c>
      <c r="E66" s="117" t="s">
        <v>590</v>
      </c>
      <c r="F66" s="117"/>
      <c r="G66" s="118">
        <f>G68+G67+G69</f>
        <v>15600</v>
      </c>
      <c r="H66" s="118">
        <f>H68+H67+H69</f>
        <v>10600</v>
      </c>
      <c r="I66" s="267">
        <f t="shared" si="1"/>
        <v>67.948717948717956</v>
      </c>
    </row>
    <row r="67" spans="1:9" ht="19.5" customHeight="1">
      <c r="A67" s="101" t="s">
        <v>15</v>
      </c>
      <c r="B67" s="115" t="s">
        <v>0</v>
      </c>
      <c r="C67" s="115" t="s">
        <v>18</v>
      </c>
      <c r="D67" s="115" t="s">
        <v>11</v>
      </c>
      <c r="E67" s="117" t="s">
        <v>590</v>
      </c>
      <c r="F67" s="117" t="s">
        <v>16</v>
      </c>
      <c r="G67" s="118">
        <v>0</v>
      </c>
      <c r="H67" s="118">
        <v>0</v>
      </c>
      <c r="I67" s="267">
        <v>0</v>
      </c>
    </row>
    <row r="68" spans="1:9" ht="33">
      <c r="A68" s="132" t="s">
        <v>25</v>
      </c>
      <c r="B68" s="115" t="s">
        <v>0</v>
      </c>
      <c r="C68" s="115" t="s">
        <v>18</v>
      </c>
      <c r="D68" s="115" t="s">
        <v>11</v>
      </c>
      <c r="E68" s="117" t="s">
        <v>590</v>
      </c>
      <c r="F68" s="117" t="s">
        <v>26</v>
      </c>
      <c r="G68" s="118">
        <v>5000</v>
      </c>
      <c r="H68" s="118">
        <v>0</v>
      </c>
      <c r="I68" s="267">
        <f t="shared" si="1"/>
        <v>0</v>
      </c>
    </row>
    <row r="69" spans="1:9" ht="16.5">
      <c r="A69" s="132" t="s">
        <v>681</v>
      </c>
      <c r="B69" s="115" t="s">
        <v>0</v>
      </c>
      <c r="C69" s="115" t="s">
        <v>18</v>
      </c>
      <c r="D69" s="115" t="s">
        <v>11</v>
      </c>
      <c r="E69" s="117" t="s">
        <v>590</v>
      </c>
      <c r="F69" s="117" t="s">
        <v>666</v>
      </c>
      <c r="G69" s="118">
        <v>10600</v>
      </c>
      <c r="H69" s="118">
        <v>10600</v>
      </c>
      <c r="I69" s="267">
        <f t="shared" si="1"/>
        <v>100</v>
      </c>
    </row>
    <row r="70" spans="1:9" ht="39.75" customHeight="1">
      <c r="A70" s="135" t="s">
        <v>622</v>
      </c>
      <c r="B70" s="115" t="s">
        <v>0</v>
      </c>
      <c r="C70" s="115" t="s">
        <v>18</v>
      </c>
      <c r="D70" s="115" t="s">
        <v>11</v>
      </c>
      <c r="E70" s="117" t="s">
        <v>276</v>
      </c>
      <c r="F70" s="117"/>
      <c r="G70" s="118">
        <f>G72</f>
        <v>2000</v>
      </c>
      <c r="H70" s="118">
        <f>H72</f>
        <v>0</v>
      </c>
      <c r="I70" s="267">
        <f t="shared" si="1"/>
        <v>0</v>
      </c>
    </row>
    <row r="71" spans="1:9" ht="16.5">
      <c r="A71" s="135" t="s">
        <v>262</v>
      </c>
      <c r="B71" s="115" t="s">
        <v>0</v>
      </c>
      <c r="C71" s="115" t="s">
        <v>18</v>
      </c>
      <c r="D71" s="115" t="s">
        <v>11</v>
      </c>
      <c r="E71" s="117" t="s">
        <v>278</v>
      </c>
      <c r="F71" s="117"/>
      <c r="G71" s="118">
        <f>G72</f>
        <v>2000</v>
      </c>
      <c r="H71" s="118">
        <f>H72</f>
        <v>0</v>
      </c>
      <c r="I71" s="267">
        <f t="shared" si="1"/>
        <v>0</v>
      </c>
    </row>
    <row r="72" spans="1:9" ht="33">
      <c r="A72" s="137" t="s">
        <v>37</v>
      </c>
      <c r="B72" s="115" t="s">
        <v>0</v>
      </c>
      <c r="C72" s="115" t="s">
        <v>18</v>
      </c>
      <c r="D72" s="115" t="s">
        <v>11</v>
      </c>
      <c r="E72" s="120" t="s">
        <v>591</v>
      </c>
      <c r="F72" s="117"/>
      <c r="G72" s="118">
        <f>G73</f>
        <v>2000</v>
      </c>
      <c r="H72" s="118">
        <f>H73</f>
        <v>0</v>
      </c>
      <c r="I72" s="267">
        <f t="shared" si="1"/>
        <v>0</v>
      </c>
    </row>
    <row r="73" spans="1:9" ht="30.75" customHeight="1">
      <c r="A73" s="132" t="s">
        <v>25</v>
      </c>
      <c r="B73" s="115" t="s">
        <v>0</v>
      </c>
      <c r="C73" s="115" t="s">
        <v>18</v>
      </c>
      <c r="D73" s="115" t="s">
        <v>11</v>
      </c>
      <c r="E73" s="120" t="s">
        <v>591</v>
      </c>
      <c r="F73" s="117" t="s">
        <v>26</v>
      </c>
      <c r="G73" s="118">
        <v>2000</v>
      </c>
      <c r="H73" s="118">
        <v>0</v>
      </c>
      <c r="I73" s="267">
        <f t="shared" si="1"/>
        <v>0</v>
      </c>
    </row>
    <row r="74" spans="1:9" ht="16.5">
      <c r="A74" s="138" t="s">
        <v>43</v>
      </c>
      <c r="B74" s="112" t="s">
        <v>0</v>
      </c>
      <c r="C74" s="113" t="s">
        <v>18</v>
      </c>
      <c r="D74" s="113" t="s">
        <v>44</v>
      </c>
      <c r="E74" s="113"/>
      <c r="F74" s="113"/>
      <c r="G74" s="114">
        <f t="shared" ref="G74:H76" si="6">G75</f>
        <v>48000</v>
      </c>
      <c r="H74" s="114">
        <f t="shared" si="6"/>
        <v>15095</v>
      </c>
      <c r="I74" s="130">
        <f t="shared" si="1"/>
        <v>31.447916666666664</v>
      </c>
    </row>
    <row r="75" spans="1:9" ht="49.5">
      <c r="A75" s="101" t="s">
        <v>621</v>
      </c>
      <c r="B75" s="115" t="s">
        <v>0</v>
      </c>
      <c r="C75" s="117" t="s">
        <v>18</v>
      </c>
      <c r="D75" s="117" t="s">
        <v>44</v>
      </c>
      <c r="E75" s="117" t="s">
        <v>263</v>
      </c>
      <c r="F75" s="117"/>
      <c r="G75" s="118">
        <f t="shared" si="6"/>
        <v>48000</v>
      </c>
      <c r="H75" s="118">
        <f t="shared" si="6"/>
        <v>15095</v>
      </c>
      <c r="I75" s="267">
        <f t="shared" si="1"/>
        <v>31.447916666666664</v>
      </c>
    </row>
    <row r="76" spans="1:9" ht="24.75" customHeight="1">
      <c r="A76" s="101" t="s">
        <v>266</v>
      </c>
      <c r="B76" s="115" t="s">
        <v>0</v>
      </c>
      <c r="C76" s="117" t="s">
        <v>18</v>
      </c>
      <c r="D76" s="117" t="s">
        <v>44</v>
      </c>
      <c r="E76" s="117" t="s">
        <v>264</v>
      </c>
      <c r="F76" s="117"/>
      <c r="G76" s="118">
        <f t="shared" si="6"/>
        <v>48000</v>
      </c>
      <c r="H76" s="118">
        <f t="shared" si="6"/>
        <v>15095</v>
      </c>
      <c r="I76" s="267">
        <f t="shared" si="1"/>
        <v>31.447916666666664</v>
      </c>
    </row>
    <row r="77" spans="1:9" ht="33">
      <c r="A77" s="139" t="s">
        <v>435</v>
      </c>
      <c r="B77" s="115" t="s">
        <v>0</v>
      </c>
      <c r="C77" s="117" t="s">
        <v>18</v>
      </c>
      <c r="D77" s="117" t="s">
        <v>44</v>
      </c>
      <c r="E77" s="117" t="s">
        <v>265</v>
      </c>
      <c r="F77" s="117"/>
      <c r="G77" s="118">
        <f>G78+G79</f>
        <v>48000</v>
      </c>
      <c r="H77" s="118">
        <f>H78+H79</f>
        <v>15095</v>
      </c>
      <c r="I77" s="267">
        <f t="shared" si="1"/>
        <v>31.447916666666664</v>
      </c>
    </row>
    <row r="78" spans="1:9" ht="33">
      <c r="A78" s="140" t="s">
        <v>25</v>
      </c>
      <c r="B78" s="115" t="s">
        <v>0</v>
      </c>
      <c r="C78" s="117" t="s">
        <v>18</v>
      </c>
      <c r="D78" s="117" t="s">
        <v>44</v>
      </c>
      <c r="E78" s="117" t="s">
        <v>265</v>
      </c>
      <c r="F78" s="117" t="s">
        <v>26</v>
      </c>
      <c r="G78" s="118">
        <v>36000</v>
      </c>
      <c r="H78" s="118">
        <v>15095</v>
      </c>
      <c r="I78" s="267">
        <f t="shared" si="1"/>
        <v>41.930555555555557</v>
      </c>
    </row>
    <row r="79" spans="1:9" ht="16.5">
      <c r="A79" s="132" t="s">
        <v>681</v>
      </c>
      <c r="B79" s="115" t="s">
        <v>0</v>
      </c>
      <c r="C79" s="117" t="s">
        <v>18</v>
      </c>
      <c r="D79" s="117" t="s">
        <v>44</v>
      </c>
      <c r="E79" s="117" t="s">
        <v>265</v>
      </c>
      <c r="F79" s="117" t="s">
        <v>666</v>
      </c>
      <c r="G79" s="118">
        <v>12000</v>
      </c>
      <c r="H79" s="118">
        <v>0</v>
      </c>
      <c r="I79" s="267">
        <f>H79/G79*100</f>
        <v>0</v>
      </c>
    </row>
    <row r="80" spans="1:9" ht="16.5">
      <c r="A80" s="129" t="s">
        <v>45</v>
      </c>
      <c r="B80" s="109" t="s">
        <v>0</v>
      </c>
      <c r="C80" s="110" t="s">
        <v>22</v>
      </c>
      <c r="D80" s="113"/>
      <c r="E80" s="113"/>
      <c r="F80" s="113"/>
      <c r="G80" s="114">
        <f>+G81</f>
        <v>689638.72</v>
      </c>
      <c r="H80" s="114">
        <f>+H81</f>
        <v>54976.28</v>
      </c>
      <c r="I80" s="130">
        <f t="shared" si="1"/>
        <v>7.971750774086467</v>
      </c>
    </row>
    <row r="81" spans="1:11" ht="16.5">
      <c r="A81" s="141" t="s">
        <v>47</v>
      </c>
      <c r="B81" s="112" t="s">
        <v>0</v>
      </c>
      <c r="C81" s="113" t="s">
        <v>22</v>
      </c>
      <c r="D81" s="113" t="s">
        <v>39</v>
      </c>
      <c r="E81" s="113"/>
      <c r="F81" s="113"/>
      <c r="G81" s="114">
        <f t="shared" ref="G81:H84" si="7">G82</f>
        <v>689638.72</v>
      </c>
      <c r="H81" s="114">
        <f t="shared" si="7"/>
        <v>54976.28</v>
      </c>
      <c r="I81" s="130">
        <f t="shared" si="1"/>
        <v>7.971750774086467</v>
      </c>
    </row>
    <row r="82" spans="1:11" ht="49.5">
      <c r="A82" s="175" t="s">
        <v>632</v>
      </c>
      <c r="B82" s="115" t="s">
        <v>0</v>
      </c>
      <c r="C82" s="117" t="s">
        <v>22</v>
      </c>
      <c r="D82" s="117" t="s">
        <v>39</v>
      </c>
      <c r="E82" s="117" t="s">
        <v>271</v>
      </c>
      <c r="F82" s="117"/>
      <c r="G82" s="118">
        <f t="shared" si="7"/>
        <v>689638.72</v>
      </c>
      <c r="H82" s="118">
        <f t="shared" si="7"/>
        <v>54976.28</v>
      </c>
      <c r="I82" s="267">
        <f t="shared" si="1"/>
        <v>7.971750774086467</v>
      </c>
    </row>
    <row r="83" spans="1:11" ht="33">
      <c r="A83" s="102" t="s">
        <v>274</v>
      </c>
      <c r="B83" s="115" t="s">
        <v>0</v>
      </c>
      <c r="C83" s="117" t="s">
        <v>22</v>
      </c>
      <c r="D83" s="117" t="s">
        <v>39</v>
      </c>
      <c r="E83" s="117" t="s">
        <v>272</v>
      </c>
      <c r="F83" s="117"/>
      <c r="G83" s="118">
        <f t="shared" si="7"/>
        <v>689638.72</v>
      </c>
      <c r="H83" s="118">
        <f t="shared" si="7"/>
        <v>54976.28</v>
      </c>
      <c r="I83" s="267">
        <f t="shared" si="1"/>
        <v>7.971750774086467</v>
      </c>
    </row>
    <row r="84" spans="1:11" ht="33">
      <c r="A84" s="140" t="s">
        <v>48</v>
      </c>
      <c r="B84" s="115" t="s">
        <v>0</v>
      </c>
      <c r="C84" s="117" t="s">
        <v>22</v>
      </c>
      <c r="D84" s="117" t="s">
        <v>39</v>
      </c>
      <c r="E84" s="117" t="s">
        <v>273</v>
      </c>
      <c r="F84" s="117"/>
      <c r="G84" s="118">
        <f t="shared" si="7"/>
        <v>689638.72</v>
      </c>
      <c r="H84" s="118">
        <f t="shared" si="7"/>
        <v>54976.28</v>
      </c>
      <c r="I84" s="267">
        <f t="shared" ref="I84:I89" si="8">H84/G84*100</f>
        <v>7.971750774086467</v>
      </c>
    </row>
    <row r="85" spans="1:11" ht="33">
      <c r="A85" s="140" t="s">
        <v>25</v>
      </c>
      <c r="B85" s="115" t="s">
        <v>0</v>
      </c>
      <c r="C85" s="117" t="s">
        <v>22</v>
      </c>
      <c r="D85" s="117" t="s">
        <v>39</v>
      </c>
      <c r="E85" s="117" t="s">
        <v>273</v>
      </c>
      <c r="F85" s="117" t="s">
        <v>26</v>
      </c>
      <c r="G85" s="118">
        <v>689638.72</v>
      </c>
      <c r="H85" s="118">
        <v>54976.28</v>
      </c>
      <c r="I85" s="267">
        <f t="shared" si="8"/>
        <v>7.971750774086467</v>
      </c>
    </row>
    <row r="86" spans="1:11" ht="16.5">
      <c r="A86" s="142" t="s">
        <v>49</v>
      </c>
      <c r="B86" s="109" t="s">
        <v>0</v>
      </c>
      <c r="C86" s="110" t="s">
        <v>50</v>
      </c>
      <c r="D86" s="110"/>
      <c r="E86" s="110"/>
      <c r="F86" s="110"/>
      <c r="G86" s="111">
        <f>G87+G92+G102+G128</f>
        <v>3503034</v>
      </c>
      <c r="H86" s="111">
        <f>H87+H92+H102+H128</f>
        <v>557491.79</v>
      </c>
      <c r="I86" s="130">
        <f t="shared" si="8"/>
        <v>15.914541223408051</v>
      </c>
    </row>
    <row r="87" spans="1:11" ht="16.5">
      <c r="A87" s="142" t="s">
        <v>51</v>
      </c>
      <c r="B87" s="123" t="s">
        <v>0</v>
      </c>
      <c r="C87" s="123" t="s">
        <v>50</v>
      </c>
      <c r="D87" s="124" t="s">
        <v>9</v>
      </c>
      <c r="E87" s="124"/>
      <c r="F87" s="124"/>
      <c r="G87" s="198">
        <f>G88</f>
        <v>117968</v>
      </c>
      <c r="H87" s="198">
        <f>H88</f>
        <v>0</v>
      </c>
      <c r="I87" s="130">
        <f t="shared" si="8"/>
        <v>0</v>
      </c>
    </row>
    <row r="88" spans="1:11" ht="66">
      <c r="A88" s="135" t="s">
        <v>633</v>
      </c>
      <c r="B88" s="116" t="s">
        <v>0</v>
      </c>
      <c r="C88" s="116" t="s">
        <v>50</v>
      </c>
      <c r="D88" s="116" t="s">
        <v>9</v>
      </c>
      <c r="E88" s="199" t="s">
        <v>259</v>
      </c>
      <c r="F88" s="199"/>
      <c r="G88" s="200">
        <f>G91</f>
        <v>117968</v>
      </c>
      <c r="H88" s="200">
        <f>H91</f>
        <v>0</v>
      </c>
      <c r="I88" s="267">
        <f t="shared" si="8"/>
        <v>0</v>
      </c>
    </row>
    <row r="89" spans="1:11" ht="33">
      <c r="A89" s="103" t="s">
        <v>277</v>
      </c>
      <c r="B89" s="116" t="s">
        <v>0</v>
      </c>
      <c r="C89" s="116" t="s">
        <v>50</v>
      </c>
      <c r="D89" s="116" t="s">
        <v>9</v>
      </c>
      <c r="E89" s="199" t="s">
        <v>260</v>
      </c>
      <c r="F89" s="124"/>
      <c r="G89" s="200">
        <f>G90</f>
        <v>117968</v>
      </c>
      <c r="H89" s="200">
        <f>H90</f>
        <v>0</v>
      </c>
      <c r="I89" s="267">
        <f t="shared" si="8"/>
        <v>0</v>
      </c>
    </row>
    <row r="90" spans="1:11" ht="33">
      <c r="A90" s="135" t="s">
        <v>279</v>
      </c>
      <c r="B90" s="116" t="s">
        <v>0</v>
      </c>
      <c r="C90" s="116" t="s">
        <v>50</v>
      </c>
      <c r="D90" s="116" t="s">
        <v>9</v>
      </c>
      <c r="E90" s="199" t="s">
        <v>592</v>
      </c>
      <c r="F90" s="124"/>
      <c r="G90" s="200">
        <f>G91</f>
        <v>117968</v>
      </c>
      <c r="H90" s="200">
        <f>H91</f>
        <v>0</v>
      </c>
      <c r="I90" s="267">
        <f>H90/G90*100</f>
        <v>0</v>
      </c>
    </row>
    <row r="91" spans="1:11" ht="33">
      <c r="A91" s="137" t="s">
        <v>25</v>
      </c>
      <c r="B91" s="116" t="s">
        <v>0</v>
      </c>
      <c r="C91" s="116" t="s">
        <v>50</v>
      </c>
      <c r="D91" s="116" t="s">
        <v>9</v>
      </c>
      <c r="E91" s="199" t="s">
        <v>592</v>
      </c>
      <c r="F91" s="199" t="s">
        <v>26</v>
      </c>
      <c r="G91" s="201">
        <v>117968</v>
      </c>
      <c r="H91" s="201">
        <v>0</v>
      </c>
      <c r="I91" s="267">
        <f t="shared" ref="I91:I104" si="9">H91/G91*100</f>
        <v>0</v>
      </c>
      <c r="J91" s="74"/>
      <c r="K91" s="75"/>
    </row>
    <row r="92" spans="1:11" ht="18.75" customHeight="1">
      <c r="A92" s="141" t="s">
        <v>52</v>
      </c>
      <c r="B92" s="109" t="s">
        <v>0</v>
      </c>
      <c r="C92" s="123" t="s">
        <v>50</v>
      </c>
      <c r="D92" s="124" t="s">
        <v>11</v>
      </c>
      <c r="E92" s="124"/>
      <c r="F92" s="110"/>
      <c r="G92" s="125">
        <f>G93</f>
        <v>1601500</v>
      </c>
      <c r="H92" s="125">
        <f>H93</f>
        <v>275529</v>
      </c>
      <c r="I92" s="130">
        <f t="shared" si="9"/>
        <v>17.204433343740245</v>
      </c>
      <c r="J92" s="74"/>
      <c r="K92" s="75"/>
    </row>
    <row r="93" spans="1:11" ht="49.5">
      <c r="A93" s="146" t="s">
        <v>584</v>
      </c>
      <c r="B93" s="117" t="s">
        <v>0</v>
      </c>
      <c r="C93" s="117" t="s">
        <v>50</v>
      </c>
      <c r="D93" s="117" t="s">
        <v>11</v>
      </c>
      <c r="E93" s="117" t="s">
        <v>306</v>
      </c>
      <c r="F93" s="117"/>
      <c r="G93" s="118">
        <f>+G99+G94</f>
        <v>1601500</v>
      </c>
      <c r="H93" s="118">
        <f>+H99+H94</f>
        <v>275529</v>
      </c>
      <c r="I93" s="267">
        <f t="shared" si="9"/>
        <v>17.204433343740245</v>
      </c>
      <c r="J93" s="74"/>
      <c r="K93" s="75"/>
    </row>
    <row r="94" spans="1:11" ht="16.5">
      <c r="A94" s="105" t="s">
        <v>443</v>
      </c>
      <c r="B94" s="117" t="s">
        <v>0</v>
      </c>
      <c r="C94" s="117" t="s">
        <v>50</v>
      </c>
      <c r="D94" s="117" t="s">
        <v>11</v>
      </c>
      <c r="E94" s="117" t="s">
        <v>441</v>
      </c>
      <c r="F94" s="117"/>
      <c r="G94" s="118">
        <f>G95+G97</f>
        <v>690000</v>
      </c>
      <c r="H94" s="118">
        <f>H95+H97</f>
        <v>275529</v>
      </c>
      <c r="I94" s="267">
        <f t="shared" si="9"/>
        <v>39.931739130434785</v>
      </c>
    </row>
    <row r="95" spans="1:11" ht="33">
      <c r="A95" s="146" t="s">
        <v>708</v>
      </c>
      <c r="B95" s="117" t="s">
        <v>0</v>
      </c>
      <c r="C95" s="117" t="s">
        <v>50</v>
      </c>
      <c r="D95" s="117" t="s">
        <v>11</v>
      </c>
      <c r="E95" s="117" t="s">
        <v>709</v>
      </c>
      <c r="F95" s="117"/>
      <c r="G95" s="118">
        <f>G96</f>
        <v>350000</v>
      </c>
      <c r="H95" s="118">
        <f>H96</f>
        <v>148283</v>
      </c>
      <c r="I95" s="267">
        <f t="shared" si="9"/>
        <v>42.366571428571433</v>
      </c>
    </row>
    <row r="96" spans="1:11" ht="33">
      <c r="A96" s="146" t="s">
        <v>710</v>
      </c>
      <c r="B96" s="117" t="s">
        <v>0</v>
      </c>
      <c r="C96" s="117" t="s">
        <v>50</v>
      </c>
      <c r="D96" s="117" t="s">
        <v>11</v>
      </c>
      <c r="E96" s="117" t="s">
        <v>709</v>
      </c>
      <c r="F96" s="117" t="s">
        <v>711</v>
      </c>
      <c r="G96" s="118">
        <v>350000</v>
      </c>
      <c r="H96" s="118">
        <v>148283</v>
      </c>
      <c r="I96" s="267">
        <f t="shared" si="9"/>
        <v>42.366571428571433</v>
      </c>
    </row>
    <row r="97" spans="1:14" ht="33">
      <c r="A97" s="146" t="s">
        <v>712</v>
      </c>
      <c r="B97" s="117" t="s">
        <v>0</v>
      </c>
      <c r="C97" s="117" t="s">
        <v>50</v>
      </c>
      <c r="D97" s="117" t="s">
        <v>11</v>
      </c>
      <c r="E97" s="117" t="s">
        <v>713</v>
      </c>
      <c r="F97" s="117"/>
      <c r="G97" s="118">
        <f>G98</f>
        <v>340000</v>
      </c>
      <c r="H97" s="118">
        <f>H98</f>
        <v>127246</v>
      </c>
      <c r="I97" s="267">
        <f t="shared" si="9"/>
        <v>37.425294117647056</v>
      </c>
    </row>
    <row r="98" spans="1:14" ht="33">
      <c r="A98" s="146" t="s">
        <v>710</v>
      </c>
      <c r="B98" s="117" t="s">
        <v>0</v>
      </c>
      <c r="C98" s="117" t="s">
        <v>50</v>
      </c>
      <c r="D98" s="117" t="s">
        <v>11</v>
      </c>
      <c r="E98" s="117" t="s">
        <v>713</v>
      </c>
      <c r="F98" s="117" t="s">
        <v>711</v>
      </c>
      <c r="G98" s="118">
        <v>340000</v>
      </c>
      <c r="H98" s="118">
        <v>127246</v>
      </c>
      <c r="I98" s="267">
        <f t="shared" si="9"/>
        <v>37.425294117647056</v>
      </c>
    </row>
    <row r="99" spans="1:14" ht="16.5">
      <c r="A99" s="106" t="s">
        <v>282</v>
      </c>
      <c r="B99" s="169" t="s">
        <v>0</v>
      </c>
      <c r="C99" s="169" t="s">
        <v>50</v>
      </c>
      <c r="D99" s="169" t="s">
        <v>11</v>
      </c>
      <c r="E99" s="115" t="s">
        <v>582</v>
      </c>
      <c r="F99" s="115"/>
      <c r="G99" s="170">
        <f>G100</f>
        <v>911500</v>
      </c>
      <c r="H99" s="170">
        <f>H100</f>
        <v>0</v>
      </c>
      <c r="I99" s="267">
        <f t="shared" si="9"/>
        <v>0</v>
      </c>
    </row>
    <row r="100" spans="1:14" ht="33">
      <c r="A100" s="106" t="s">
        <v>283</v>
      </c>
      <c r="B100" s="169" t="s">
        <v>0</v>
      </c>
      <c r="C100" s="169" t="s">
        <v>50</v>
      </c>
      <c r="D100" s="169" t="s">
        <v>11</v>
      </c>
      <c r="E100" s="115" t="s">
        <v>593</v>
      </c>
      <c r="F100" s="115"/>
      <c r="G100" s="170">
        <f>G101</f>
        <v>911500</v>
      </c>
      <c r="H100" s="170">
        <f>H101</f>
        <v>0</v>
      </c>
      <c r="I100" s="267">
        <f t="shared" si="9"/>
        <v>0</v>
      </c>
    </row>
    <row r="101" spans="1:14" ht="16.5">
      <c r="A101" s="143" t="s">
        <v>53</v>
      </c>
      <c r="B101" s="169" t="s">
        <v>0</v>
      </c>
      <c r="C101" s="169" t="s">
        <v>50</v>
      </c>
      <c r="D101" s="169" t="s">
        <v>11</v>
      </c>
      <c r="E101" s="115" t="s">
        <v>593</v>
      </c>
      <c r="F101" s="169" t="s">
        <v>54</v>
      </c>
      <c r="G101" s="170">
        <v>911500</v>
      </c>
      <c r="H101" s="170">
        <v>0</v>
      </c>
      <c r="I101" s="267">
        <f t="shared" si="9"/>
        <v>0</v>
      </c>
    </row>
    <row r="102" spans="1:14" ht="16.5">
      <c r="A102" s="129" t="s">
        <v>55</v>
      </c>
      <c r="B102" s="112" t="s">
        <v>0</v>
      </c>
      <c r="C102" s="113" t="s">
        <v>50</v>
      </c>
      <c r="D102" s="113" t="s">
        <v>18</v>
      </c>
      <c r="E102" s="113"/>
      <c r="F102" s="113"/>
      <c r="G102" s="114">
        <f>G112+G107+G124+G103</f>
        <v>1715566</v>
      </c>
      <c r="H102" s="114">
        <f>H112+H107+H124+H103</f>
        <v>281962.78999999998</v>
      </c>
      <c r="I102" s="130">
        <f t="shared" si="9"/>
        <v>16.43555479649282</v>
      </c>
    </row>
    <row r="103" spans="1:14" ht="21" customHeight="1">
      <c r="A103" s="101" t="s">
        <v>624</v>
      </c>
      <c r="B103" s="115" t="s">
        <v>0</v>
      </c>
      <c r="C103" s="117" t="s">
        <v>50</v>
      </c>
      <c r="D103" s="117" t="s">
        <v>18</v>
      </c>
      <c r="E103" s="117" t="s">
        <v>267</v>
      </c>
      <c r="F103" s="117"/>
      <c r="G103" s="118">
        <f t="shared" ref="G103:H105" si="10">G104</f>
        <v>48300</v>
      </c>
      <c r="H103" s="118">
        <f t="shared" si="10"/>
        <v>12644</v>
      </c>
      <c r="I103" s="267">
        <f t="shared" si="9"/>
        <v>26.178053830227743</v>
      </c>
    </row>
    <row r="104" spans="1:14" ht="16.5">
      <c r="A104" s="101" t="s">
        <v>270</v>
      </c>
      <c r="B104" s="115" t="s">
        <v>0</v>
      </c>
      <c r="C104" s="117" t="s">
        <v>50</v>
      </c>
      <c r="D104" s="117" t="s">
        <v>18</v>
      </c>
      <c r="E104" s="117" t="s">
        <v>268</v>
      </c>
      <c r="F104" s="117"/>
      <c r="G104" s="118">
        <f t="shared" si="10"/>
        <v>48300</v>
      </c>
      <c r="H104" s="118">
        <f t="shared" si="10"/>
        <v>12644</v>
      </c>
      <c r="I104" s="267">
        <f t="shared" si="9"/>
        <v>26.178053830227743</v>
      </c>
    </row>
    <row r="105" spans="1:14" ht="16.5">
      <c r="A105" s="133" t="s">
        <v>46</v>
      </c>
      <c r="B105" s="115" t="s">
        <v>0</v>
      </c>
      <c r="C105" s="117" t="s">
        <v>50</v>
      </c>
      <c r="D105" s="117" t="s">
        <v>18</v>
      </c>
      <c r="E105" s="117" t="s">
        <v>269</v>
      </c>
      <c r="F105" s="117"/>
      <c r="G105" s="118">
        <f t="shared" si="10"/>
        <v>48300</v>
      </c>
      <c r="H105" s="118">
        <f t="shared" si="10"/>
        <v>12644</v>
      </c>
      <c r="I105" s="267">
        <f>H105/G105*100</f>
        <v>26.178053830227743</v>
      </c>
      <c r="J105" s="74"/>
    </row>
    <row r="106" spans="1:14" ht="33">
      <c r="A106" s="140" t="s">
        <v>25</v>
      </c>
      <c r="B106" s="115" t="s">
        <v>0</v>
      </c>
      <c r="C106" s="117" t="s">
        <v>50</v>
      </c>
      <c r="D106" s="117" t="s">
        <v>18</v>
      </c>
      <c r="E106" s="117" t="s">
        <v>269</v>
      </c>
      <c r="F106" s="117" t="s">
        <v>26</v>
      </c>
      <c r="G106" s="118">
        <v>48300</v>
      </c>
      <c r="H106" s="118">
        <v>12644</v>
      </c>
      <c r="I106" s="267">
        <f t="shared" ref="I106:I119" si="11">H106/G106*100</f>
        <v>26.178053830227743</v>
      </c>
      <c r="J106" s="74"/>
    </row>
    <row r="107" spans="1:14" ht="33">
      <c r="A107" s="135" t="s">
        <v>583</v>
      </c>
      <c r="B107" s="115" t="s">
        <v>0</v>
      </c>
      <c r="C107" s="117" t="s">
        <v>50</v>
      </c>
      <c r="D107" s="117" t="s">
        <v>18</v>
      </c>
      <c r="E107" s="117" t="s">
        <v>290</v>
      </c>
      <c r="F107" s="117"/>
      <c r="G107" s="118">
        <f>G108</f>
        <v>42000</v>
      </c>
      <c r="H107" s="118">
        <f>H108</f>
        <v>13680</v>
      </c>
      <c r="I107" s="267">
        <f t="shared" si="11"/>
        <v>32.571428571428577</v>
      </c>
    </row>
    <row r="108" spans="1:14" ht="16.5">
      <c r="A108" s="168" t="s">
        <v>438</v>
      </c>
      <c r="B108" s="115" t="s">
        <v>0</v>
      </c>
      <c r="C108" s="117" t="s">
        <v>50</v>
      </c>
      <c r="D108" s="117" t="s">
        <v>18</v>
      </c>
      <c r="E108" s="117" t="s">
        <v>594</v>
      </c>
      <c r="F108" s="117"/>
      <c r="G108" s="118">
        <f>G109</f>
        <v>42000</v>
      </c>
      <c r="H108" s="118">
        <f>H109</f>
        <v>13680</v>
      </c>
      <c r="I108" s="267">
        <f t="shared" si="11"/>
        <v>32.571428571428577</v>
      </c>
    </row>
    <row r="109" spans="1:14" ht="18.75" customHeight="1">
      <c r="A109" s="140" t="s">
        <v>46</v>
      </c>
      <c r="B109" s="115" t="s">
        <v>0</v>
      </c>
      <c r="C109" s="117" t="s">
        <v>50</v>
      </c>
      <c r="D109" s="117" t="s">
        <v>18</v>
      </c>
      <c r="E109" s="117" t="s">
        <v>595</v>
      </c>
      <c r="F109" s="117"/>
      <c r="G109" s="118">
        <f>G110+G111</f>
        <v>42000</v>
      </c>
      <c r="H109" s="118">
        <f>H110+H111</f>
        <v>13680</v>
      </c>
      <c r="I109" s="267">
        <f t="shared" si="11"/>
        <v>32.571428571428577</v>
      </c>
    </row>
    <row r="110" spans="1:14" ht="37.5" customHeight="1">
      <c r="A110" s="140" t="s">
        <v>25</v>
      </c>
      <c r="B110" s="115" t="s">
        <v>0</v>
      </c>
      <c r="C110" s="117" t="s">
        <v>50</v>
      </c>
      <c r="D110" s="117" t="s">
        <v>18</v>
      </c>
      <c r="E110" s="117" t="s">
        <v>595</v>
      </c>
      <c r="F110" s="117" t="s">
        <v>26</v>
      </c>
      <c r="G110" s="118">
        <v>23000</v>
      </c>
      <c r="H110" s="118">
        <v>0</v>
      </c>
      <c r="I110" s="267">
        <f t="shared" si="11"/>
        <v>0</v>
      </c>
    </row>
    <row r="111" spans="1:14" ht="21" customHeight="1">
      <c r="A111" s="202" t="s">
        <v>667</v>
      </c>
      <c r="B111" s="115" t="s">
        <v>0</v>
      </c>
      <c r="C111" s="117" t="s">
        <v>50</v>
      </c>
      <c r="D111" s="117" t="s">
        <v>18</v>
      </c>
      <c r="E111" s="117" t="s">
        <v>595</v>
      </c>
      <c r="F111" s="117" t="s">
        <v>666</v>
      </c>
      <c r="G111" s="118">
        <v>19000</v>
      </c>
      <c r="H111" s="118">
        <v>13680</v>
      </c>
      <c r="I111" s="267">
        <f t="shared" si="11"/>
        <v>72</v>
      </c>
      <c r="N111">
        <v>9</v>
      </c>
    </row>
    <row r="112" spans="1:14" ht="33" customHeight="1">
      <c r="A112" s="134" t="s">
        <v>56</v>
      </c>
      <c r="B112" s="115" t="s">
        <v>0</v>
      </c>
      <c r="C112" s="117" t="s">
        <v>50</v>
      </c>
      <c r="D112" s="117" t="s">
        <v>18</v>
      </c>
      <c r="E112" s="117" t="s">
        <v>284</v>
      </c>
      <c r="F112" s="117"/>
      <c r="G112" s="118">
        <f>G113</f>
        <v>1615266</v>
      </c>
      <c r="H112" s="118">
        <f>H113</f>
        <v>255638.78999999998</v>
      </c>
      <c r="I112" s="267">
        <f t="shared" si="11"/>
        <v>15.826420540022509</v>
      </c>
    </row>
    <row r="113" spans="1:9" ht="24.75" customHeight="1">
      <c r="A113" s="103" t="s">
        <v>177</v>
      </c>
      <c r="B113" s="115" t="s">
        <v>0</v>
      </c>
      <c r="C113" s="117" t="s">
        <v>50</v>
      </c>
      <c r="D113" s="117" t="s">
        <v>18</v>
      </c>
      <c r="E113" s="117" t="s">
        <v>285</v>
      </c>
      <c r="F113" s="117"/>
      <c r="G113" s="118">
        <f>G114+G118+G120+G122</f>
        <v>1615266</v>
      </c>
      <c r="H113" s="118">
        <f>H114+H118+H120+H122</f>
        <v>255638.78999999998</v>
      </c>
      <c r="I113" s="267">
        <f t="shared" si="11"/>
        <v>15.826420540022509</v>
      </c>
    </row>
    <row r="114" spans="1:9" ht="33" customHeight="1">
      <c r="A114" s="140" t="s">
        <v>62</v>
      </c>
      <c r="B114" s="115" t="s">
        <v>0</v>
      </c>
      <c r="C114" s="117" t="s">
        <v>50</v>
      </c>
      <c r="D114" s="117" t="s">
        <v>18</v>
      </c>
      <c r="E114" s="117" t="s">
        <v>286</v>
      </c>
      <c r="F114" s="117"/>
      <c r="G114" s="118">
        <f>G115+G116+G117</f>
        <v>622763</v>
      </c>
      <c r="H114" s="118">
        <f>H115+H116+H117</f>
        <v>205208.62</v>
      </c>
      <c r="I114" s="267">
        <f t="shared" si="11"/>
        <v>32.951318559387758</v>
      </c>
    </row>
    <row r="115" spans="1:9" ht="32.25" customHeight="1">
      <c r="A115" s="140" t="s">
        <v>25</v>
      </c>
      <c r="B115" s="115" t="s">
        <v>0</v>
      </c>
      <c r="C115" s="117" t="s">
        <v>50</v>
      </c>
      <c r="D115" s="117" t="s">
        <v>18</v>
      </c>
      <c r="E115" s="117" t="s">
        <v>286</v>
      </c>
      <c r="F115" s="117" t="s">
        <v>26</v>
      </c>
      <c r="G115" s="118">
        <v>619214</v>
      </c>
      <c r="H115" s="118">
        <v>202660.54</v>
      </c>
      <c r="I115" s="267">
        <f t="shared" si="11"/>
        <v>32.728675385246461</v>
      </c>
    </row>
    <row r="116" spans="1:9" ht="18.75" customHeight="1">
      <c r="A116" s="140" t="s">
        <v>587</v>
      </c>
      <c r="B116" s="115" t="s">
        <v>0</v>
      </c>
      <c r="C116" s="117" t="s">
        <v>50</v>
      </c>
      <c r="D116" s="117" t="s">
        <v>18</v>
      </c>
      <c r="E116" s="117" t="s">
        <v>286</v>
      </c>
      <c r="F116" s="117" t="s">
        <v>588</v>
      </c>
      <c r="G116" s="118">
        <v>2549</v>
      </c>
      <c r="H116" s="118">
        <v>2548.08</v>
      </c>
      <c r="I116" s="267">
        <f t="shared" si="11"/>
        <v>99.96390741467242</v>
      </c>
    </row>
    <row r="117" spans="1:9" ht="21" customHeight="1">
      <c r="A117" s="140" t="s">
        <v>27</v>
      </c>
      <c r="B117" s="115" t="s">
        <v>0</v>
      </c>
      <c r="C117" s="117" t="s">
        <v>50</v>
      </c>
      <c r="D117" s="117" t="s">
        <v>18</v>
      </c>
      <c r="E117" s="117" t="s">
        <v>286</v>
      </c>
      <c r="F117" s="117" t="s">
        <v>28</v>
      </c>
      <c r="G117" s="118">
        <v>1000</v>
      </c>
      <c r="H117" s="118">
        <v>0</v>
      </c>
      <c r="I117" s="267">
        <f t="shared" si="11"/>
        <v>0</v>
      </c>
    </row>
    <row r="118" spans="1:9" ht="16.5">
      <c r="A118" s="140" t="s">
        <v>46</v>
      </c>
      <c r="B118" s="115" t="s">
        <v>0</v>
      </c>
      <c r="C118" s="117" t="s">
        <v>50</v>
      </c>
      <c r="D118" s="117" t="s">
        <v>18</v>
      </c>
      <c r="E118" s="117" t="s">
        <v>57</v>
      </c>
      <c r="F118" s="117"/>
      <c r="G118" s="118">
        <f>G119</f>
        <v>868703</v>
      </c>
      <c r="H118" s="118">
        <f>H119</f>
        <v>50430.17</v>
      </c>
      <c r="I118" s="267">
        <f t="shared" si="11"/>
        <v>5.8052257215642165</v>
      </c>
    </row>
    <row r="119" spans="1:9" ht="33">
      <c r="A119" s="140" t="s">
        <v>25</v>
      </c>
      <c r="B119" s="115" t="s">
        <v>0</v>
      </c>
      <c r="C119" s="117" t="s">
        <v>50</v>
      </c>
      <c r="D119" s="117" t="s">
        <v>18</v>
      </c>
      <c r="E119" s="117" t="s">
        <v>57</v>
      </c>
      <c r="F119" s="117" t="s">
        <v>26</v>
      </c>
      <c r="G119" s="118">
        <v>868703</v>
      </c>
      <c r="H119" s="118">
        <v>50430.17</v>
      </c>
      <c r="I119" s="267">
        <f t="shared" si="11"/>
        <v>5.8052257215642165</v>
      </c>
    </row>
    <row r="120" spans="1:9" ht="16.5">
      <c r="A120" s="140" t="s">
        <v>642</v>
      </c>
      <c r="B120" s="115" t="s">
        <v>0</v>
      </c>
      <c r="C120" s="117" t="s">
        <v>50</v>
      </c>
      <c r="D120" s="117" t="s">
        <v>18</v>
      </c>
      <c r="E120" s="117" t="s">
        <v>641</v>
      </c>
      <c r="F120" s="117"/>
      <c r="G120" s="118">
        <f>G121</f>
        <v>0</v>
      </c>
      <c r="H120" s="118">
        <f>H121</f>
        <v>0</v>
      </c>
      <c r="I120" s="267">
        <v>0</v>
      </c>
    </row>
    <row r="121" spans="1:9" ht="33">
      <c r="A121" s="140" t="s">
        <v>25</v>
      </c>
      <c r="B121" s="115" t="s">
        <v>0</v>
      </c>
      <c r="C121" s="117" t="s">
        <v>50</v>
      </c>
      <c r="D121" s="117" t="s">
        <v>18</v>
      </c>
      <c r="E121" s="117" t="s">
        <v>641</v>
      </c>
      <c r="F121" s="117" t="s">
        <v>26</v>
      </c>
      <c r="G121" s="118">
        <v>0</v>
      </c>
      <c r="H121" s="118">
        <v>0</v>
      </c>
      <c r="I121" s="267">
        <v>0</v>
      </c>
    </row>
    <row r="122" spans="1:9" ht="16.5">
      <c r="A122" s="140" t="s">
        <v>439</v>
      </c>
      <c r="B122" s="115" t="s">
        <v>0</v>
      </c>
      <c r="C122" s="117" t="s">
        <v>50</v>
      </c>
      <c r="D122" s="117" t="s">
        <v>18</v>
      </c>
      <c r="E122" s="117" t="s">
        <v>58</v>
      </c>
      <c r="F122" s="117"/>
      <c r="G122" s="118">
        <f>G123</f>
        <v>123800</v>
      </c>
      <c r="H122" s="118">
        <f>H123</f>
        <v>0</v>
      </c>
      <c r="I122" s="267">
        <f>H122/G122*100</f>
        <v>0</v>
      </c>
    </row>
    <row r="123" spans="1:9" ht="33">
      <c r="A123" s="140" t="s">
        <v>25</v>
      </c>
      <c r="B123" s="115" t="s">
        <v>0</v>
      </c>
      <c r="C123" s="117" t="s">
        <v>50</v>
      </c>
      <c r="D123" s="117" t="s">
        <v>18</v>
      </c>
      <c r="E123" s="117" t="s">
        <v>58</v>
      </c>
      <c r="F123" s="117" t="s">
        <v>26</v>
      </c>
      <c r="G123" s="118">
        <v>123800</v>
      </c>
      <c r="H123" s="118">
        <v>0</v>
      </c>
      <c r="I123" s="267">
        <f t="shared" ref="I123:I186" si="12">H123/G123*100</f>
        <v>0</v>
      </c>
    </row>
    <row r="124" spans="1:9" ht="39.75" customHeight="1">
      <c r="A124" s="101" t="s">
        <v>618</v>
      </c>
      <c r="B124" s="115" t="s">
        <v>0</v>
      </c>
      <c r="C124" s="117" t="s">
        <v>50</v>
      </c>
      <c r="D124" s="117" t="s">
        <v>18</v>
      </c>
      <c r="E124" s="117" t="s">
        <v>275</v>
      </c>
      <c r="F124" s="117"/>
      <c r="G124" s="118">
        <f t="shared" ref="G124:H126" si="13">G125</f>
        <v>10000</v>
      </c>
      <c r="H124" s="118">
        <f t="shared" si="13"/>
        <v>0</v>
      </c>
      <c r="I124" s="267">
        <f t="shared" si="12"/>
        <v>0</v>
      </c>
    </row>
    <row r="125" spans="1:9" ht="16.5">
      <c r="A125" s="101" t="s">
        <v>261</v>
      </c>
      <c r="B125" s="115" t="s">
        <v>0</v>
      </c>
      <c r="C125" s="117" t="s">
        <v>50</v>
      </c>
      <c r="D125" s="117" t="s">
        <v>18</v>
      </c>
      <c r="E125" s="117" t="s">
        <v>559</v>
      </c>
      <c r="F125" s="117"/>
      <c r="G125" s="118">
        <f t="shared" si="13"/>
        <v>10000</v>
      </c>
      <c r="H125" s="118">
        <f t="shared" si="13"/>
        <v>0</v>
      </c>
      <c r="I125" s="267">
        <f t="shared" si="12"/>
        <v>0</v>
      </c>
    </row>
    <row r="126" spans="1:9" ht="33">
      <c r="A126" s="132" t="s">
        <v>579</v>
      </c>
      <c r="B126" s="115" t="s">
        <v>0</v>
      </c>
      <c r="C126" s="117" t="s">
        <v>50</v>
      </c>
      <c r="D126" s="117" t="s">
        <v>18</v>
      </c>
      <c r="E126" s="117" t="s">
        <v>596</v>
      </c>
      <c r="F126" s="117"/>
      <c r="G126" s="118">
        <f t="shared" si="13"/>
        <v>10000</v>
      </c>
      <c r="H126" s="118">
        <f t="shared" si="13"/>
        <v>0</v>
      </c>
      <c r="I126" s="267">
        <f t="shared" si="12"/>
        <v>0</v>
      </c>
    </row>
    <row r="127" spans="1:9" ht="15.75" customHeight="1">
      <c r="A127" s="132" t="s">
        <v>25</v>
      </c>
      <c r="B127" s="115" t="s">
        <v>0</v>
      </c>
      <c r="C127" s="117" t="s">
        <v>50</v>
      </c>
      <c r="D127" s="117" t="s">
        <v>18</v>
      </c>
      <c r="E127" s="117" t="s">
        <v>596</v>
      </c>
      <c r="F127" s="117" t="s">
        <v>26</v>
      </c>
      <c r="G127" s="118">
        <v>10000</v>
      </c>
      <c r="H127" s="118">
        <v>0</v>
      </c>
      <c r="I127" s="267">
        <f t="shared" si="12"/>
        <v>0</v>
      </c>
    </row>
    <row r="128" spans="1:9" ht="19.5" customHeight="1">
      <c r="A128" s="141" t="s">
        <v>627</v>
      </c>
      <c r="B128" s="112" t="s">
        <v>0</v>
      </c>
      <c r="C128" s="113" t="s">
        <v>50</v>
      </c>
      <c r="D128" s="113" t="s">
        <v>50</v>
      </c>
      <c r="E128" s="113"/>
      <c r="F128" s="113"/>
      <c r="G128" s="114">
        <f t="shared" ref="G128:H131" si="14">G129</f>
        <v>68000</v>
      </c>
      <c r="H128" s="114">
        <f t="shared" si="14"/>
        <v>0</v>
      </c>
      <c r="I128" s="130">
        <f t="shared" si="12"/>
        <v>0</v>
      </c>
    </row>
    <row r="129" spans="1:9" ht="49.5">
      <c r="A129" s="146" t="s">
        <v>584</v>
      </c>
      <c r="B129" s="117" t="s">
        <v>0</v>
      </c>
      <c r="C129" s="117" t="s">
        <v>50</v>
      </c>
      <c r="D129" s="117" t="s">
        <v>50</v>
      </c>
      <c r="E129" s="117" t="s">
        <v>306</v>
      </c>
      <c r="F129" s="117"/>
      <c r="G129" s="118">
        <f t="shared" si="14"/>
        <v>68000</v>
      </c>
      <c r="H129" s="118">
        <f t="shared" si="14"/>
        <v>0</v>
      </c>
      <c r="I129" s="267">
        <f t="shared" si="12"/>
        <v>0</v>
      </c>
    </row>
    <row r="130" spans="1:9" ht="20.25" customHeight="1">
      <c r="A130" s="105" t="s">
        <v>443</v>
      </c>
      <c r="B130" s="115" t="s">
        <v>0</v>
      </c>
      <c r="C130" s="115" t="s">
        <v>50</v>
      </c>
      <c r="D130" s="115" t="s">
        <v>50</v>
      </c>
      <c r="E130" s="115" t="s">
        <v>441</v>
      </c>
      <c r="F130" s="115"/>
      <c r="G130" s="118">
        <f t="shared" si="14"/>
        <v>68000</v>
      </c>
      <c r="H130" s="118">
        <f t="shared" si="14"/>
        <v>0</v>
      </c>
      <c r="I130" s="267">
        <f t="shared" si="12"/>
        <v>0</v>
      </c>
    </row>
    <row r="131" spans="1:9" ht="49.5">
      <c r="A131" s="105" t="s">
        <v>682</v>
      </c>
      <c r="B131" s="115" t="s">
        <v>0</v>
      </c>
      <c r="C131" s="115" t="s">
        <v>50</v>
      </c>
      <c r="D131" s="115" t="s">
        <v>50</v>
      </c>
      <c r="E131" s="115" t="s">
        <v>597</v>
      </c>
      <c r="F131" s="115"/>
      <c r="G131" s="118">
        <f t="shared" si="14"/>
        <v>68000</v>
      </c>
      <c r="H131" s="118">
        <f t="shared" si="14"/>
        <v>0</v>
      </c>
      <c r="I131" s="267">
        <f t="shared" si="12"/>
        <v>0</v>
      </c>
    </row>
    <row r="132" spans="1:9" ht="16.5">
      <c r="A132" s="140" t="s">
        <v>436</v>
      </c>
      <c r="B132" s="115" t="s">
        <v>0</v>
      </c>
      <c r="C132" s="115" t="s">
        <v>50</v>
      </c>
      <c r="D132" s="115" t="s">
        <v>50</v>
      </c>
      <c r="E132" s="115" t="s">
        <v>597</v>
      </c>
      <c r="F132" s="115" t="s">
        <v>437</v>
      </c>
      <c r="G132" s="118">
        <v>68000</v>
      </c>
      <c r="H132" s="118">
        <v>0</v>
      </c>
      <c r="I132" s="267">
        <f t="shared" si="12"/>
        <v>0</v>
      </c>
    </row>
    <row r="133" spans="1:9" ht="21" customHeight="1">
      <c r="A133" s="129" t="s">
        <v>63</v>
      </c>
      <c r="B133" s="109" t="s">
        <v>0</v>
      </c>
      <c r="C133" s="110" t="s">
        <v>64</v>
      </c>
      <c r="D133" s="110"/>
      <c r="E133" s="110"/>
      <c r="F133" s="110"/>
      <c r="G133" s="111">
        <f>G134+G152</f>
        <v>14192487</v>
      </c>
      <c r="H133" s="111">
        <f>H134+H152</f>
        <v>7119192.0999999996</v>
      </c>
      <c r="I133" s="130">
        <f t="shared" si="12"/>
        <v>50.161695409691056</v>
      </c>
    </row>
    <row r="134" spans="1:9" ht="22.5" customHeight="1">
      <c r="A134" s="129" t="s">
        <v>65</v>
      </c>
      <c r="B134" s="109" t="s">
        <v>0</v>
      </c>
      <c r="C134" s="109" t="s">
        <v>64</v>
      </c>
      <c r="D134" s="109" t="s">
        <v>9</v>
      </c>
      <c r="E134" s="110"/>
      <c r="F134" s="110"/>
      <c r="G134" s="125">
        <f>G135+G148</f>
        <v>11753571</v>
      </c>
      <c r="H134" s="125">
        <f>H135+H148</f>
        <v>6131417.2599999998</v>
      </c>
      <c r="I134" s="130">
        <f t="shared" si="12"/>
        <v>52.166420401084913</v>
      </c>
    </row>
    <row r="135" spans="1:9" ht="38.25" customHeight="1">
      <c r="A135" s="311" t="s">
        <v>714</v>
      </c>
      <c r="B135" s="107" t="s">
        <v>0</v>
      </c>
      <c r="C135" s="120" t="s">
        <v>64</v>
      </c>
      <c r="D135" s="107" t="s">
        <v>9</v>
      </c>
      <c r="E135" s="120" t="s">
        <v>296</v>
      </c>
      <c r="F135" s="107"/>
      <c r="G135" s="118">
        <f>G136+G145</f>
        <v>11753571</v>
      </c>
      <c r="H135" s="118">
        <f>H136+H145</f>
        <v>6131417.2599999998</v>
      </c>
      <c r="I135" s="267">
        <f t="shared" si="12"/>
        <v>52.166420401084913</v>
      </c>
    </row>
    <row r="136" spans="1:9" ht="16.5">
      <c r="A136" s="145" t="s">
        <v>291</v>
      </c>
      <c r="B136" s="120" t="s">
        <v>0</v>
      </c>
      <c r="C136" s="120" t="s">
        <v>64</v>
      </c>
      <c r="D136" s="120" t="s">
        <v>9</v>
      </c>
      <c r="E136" s="117" t="s">
        <v>292</v>
      </c>
      <c r="F136" s="107"/>
      <c r="G136" s="118">
        <f>G137+G141+G143</f>
        <v>9423571</v>
      </c>
      <c r="H136" s="118">
        <f>H137+H141+H143</f>
        <v>4376052.26</v>
      </c>
      <c r="I136" s="267">
        <f t="shared" si="12"/>
        <v>46.437303438367472</v>
      </c>
    </row>
    <row r="137" spans="1:9" ht="49.5">
      <c r="A137" s="139" t="s">
        <v>66</v>
      </c>
      <c r="B137" s="107" t="s">
        <v>0</v>
      </c>
      <c r="C137" s="120" t="s">
        <v>64</v>
      </c>
      <c r="D137" s="107" t="s">
        <v>9</v>
      </c>
      <c r="E137" s="117" t="s">
        <v>293</v>
      </c>
      <c r="F137" s="107"/>
      <c r="G137" s="118">
        <f>G138+G139+G140</f>
        <v>7902523</v>
      </c>
      <c r="H137" s="118">
        <f>H138+H139+H140</f>
        <v>3725236.82</v>
      </c>
      <c r="I137" s="267">
        <f t="shared" si="12"/>
        <v>47.139841541745589</v>
      </c>
    </row>
    <row r="138" spans="1:9" ht="16.5">
      <c r="A138" s="140" t="s">
        <v>67</v>
      </c>
      <c r="B138" s="116" t="s">
        <v>0</v>
      </c>
      <c r="C138" s="116" t="s">
        <v>64</v>
      </c>
      <c r="D138" s="116" t="s">
        <v>9</v>
      </c>
      <c r="E138" s="117" t="s">
        <v>293</v>
      </c>
      <c r="F138" s="120" t="s">
        <v>68</v>
      </c>
      <c r="G138" s="118">
        <v>5006102</v>
      </c>
      <c r="H138" s="118">
        <v>2297144.36</v>
      </c>
      <c r="I138" s="267">
        <f t="shared" si="12"/>
        <v>45.886886843296438</v>
      </c>
    </row>
    <row r="139" spans="1:9" ht="33">
      <c r="A139" s="144" t="s">
        <v>25</v>
      </c>
      <c r="B139" s="115" t="s">
        <v>0</v>
      </c>
      <c r="C139" s="117" t="s">
        <v>64</v>
      </c>
      <c r="D139" s="117" t="s">
        <v>9</v>
      </c>
      <c r="E139" s="117" t="s">
        <v>293</v>
      </c>
      <c r="F139" s="117" t="s">
        <v>26</v>
      </c>
      <c r="G139" s="118">
        <v>2560421</v>
      </c>
      <c r="H139" s="118">
        <v>1289206.46</v>
      </c>
      <c r="I139" s="267">
        <f t="shared" si="12"/>
        <v>50.351346907403119</v>
      </c>
    </row>
    <row r="140" spans="1:9" ht="16.5">
      <c r="A140" s="133" t="s">
        <v>27</v>
      </c>
      <c r="B140" s="107" t="s">
        <v>0</v>
      </c>
      <c r="C140" s="107" t="s">
        <v>64</v>
      </c>
      <c r="D140" s="107" t="s">
        <v>9</v>
      </c>
      <c r="E140" s="117" t="s">
        <v>293</v>
      </c>
      <c r="F140" s="120" t="s">
        <v>28</v>
      </c>
      <c r="G140" s="126">
        <v>336000</v>
      </c>
      <c r="H140" s="126">
        <v>138886</v>
      </c>
      <c r="I140" s="267">
        <f t="shared" si="12"/>
        <v>41.335119047619045</v>
      </c>
    </row>
    <row r="141" spans="1:9" ht="24.75" customHeight="1">
      <c r="A141" s="146" t="s">
        <v>294</v>
      </c>
      <c r="B141" s="116" t="s">
        <v>0</v>
      </c>
      <c r="C141" s="116" t="s">
        <v>64</v>
      </c>
      <c r="D141" s="116" t="s">
        <v>9</v>
      </c>
      <c r="E141" s="117" t="s">
        <v>295</v>
      </c>
      <c r="F141" s="117"/>
      <c r="G141" s="126">
        <f>G142</f>
        <v>1421048</v>
      </c>
      <c r="H141" s="126">
        <f>H142</f>
        <v>650815.43999999994</v>
      </c>
      <c r="I141" s="267">
        <f t="shared" si="12"/>
        <v>45.798272824000314</v>
      </c>
    </row>
    <row r="142" spans="1:9" ht="33">
      <c r="A142" s="140" t="s">
        <v>25</v>
      </c>
      <c r="B142" s="116" t="s">
        <v>0</v>
      </c>
      <c r="C142" s="116" t="s">
        <v>64</v>
      </c>
      <c r="D142" s="116" t="s">
        <v>9</v>
      </c>
      <c r="E142" s="117" t="s">
        <v>295</v>
      </c>
      <c r="F142" s="117" t="s">
        <v>26</v>
      </c>
      <c r="G142" s="126">
        <v>1421048</v>
      </c>
      <c r="H142" s="126">
        <v>650815.43999999994</v>
      </c>
      <c r="I142" s="267">
        <f t="shared" si="12"/>
        <v>45.798272824000314</v>
      </c>
    </row>
    <row r="143" spans="1:9" ht="16.5">
      <c r="A143" s="140" t="s">
        <v>715</v>
      </c>
      <c r="B143" s="116" t="s">
        <v>0</v>
      </c>
      <c r="C143" s="116" t="s">
        <v>64</v>
      </c>
      <c r="D143" s="116" t="s">
        <v>9</v>
      </c>
      <c r="E143" s="117" t="s">
        <v>716</v>
      </c>
      <c r="F143" s="117"/>
      <c r="G143" s="126">
        <f>G144</f>
        <v>100000</v>
      </c>
      <c r="H143" s="126">
        <f>H144</f>
        <v>0</v>
      </c>
      <c r="I143" s="267">
        <f t="shared" si="12"/>
        <v>0</v>
      </c>
    </row>
    <row r="144" spans="1:9" ht="33.75" customHeight="1">
      <c r="A144" s="140" t="s">
        <v>25</v>
      </c>
      <c r="B144" s="116" t="s">
        <v>0</v>
      </c>
      <c r="C144" s="116" t="s">
        <v>64</v>
      </c>
      <c r="D144" s="116" t="s">
        <v>9</v>
      </c>
      <c r="E144" s="117" t="s">
        <v>716</v>
      </c>
      <c r="F144" s="117" t="s">
        <v>26</v>
      </c>
      <c r="G144" s="126">
        <v>100000</v>
      </c>
      <c r="H144" s="126">
        <v>0</v>
      </c>
      <c r="I144" s="267">
        <f t="shared" si="12"/>
        <v>0</v>
      </c>
    </row>
    <row r="145" spans="1:9" ht="16.5">
      <c r="A145" s="140" t="s">
        <v>647</v>
      </c>
      <c r="B145" s="116" t="s">
        <v>0</v>
      </c>
      <c r="C145" s="116" t="s">
        <v>64</v>
      </c>
      <c r="D145" s="116" t="s">
        <v>9</v>
      </c>
      <c r="E145" s="117" t="s">
        <v>717</v>
      </c>
      <c r="F145" s="117"/>
      <c r="G145" s="126">
        <f>G146</f>
        <v>2330000</v>
      </c>
      <c r="H145" s="126">
        <f>H146</f>
        <v>1755365</v>
      </c>
      <c r="I145" s="267">
        <f t="shared" si="12"/>
        <v>75.337553648068663</v>
      </c>
    </row>
    <row r="146" spans="1:9" ht="16.5">
      <c r="A146" s="140" t="s">
        <v>718</v>
      </c>
      <c r="B146" s="116" t="s">
        <v>0</v>
      </c>
      <c r="C146" s="116" t="s">
        <v>64</v>
      </c>
      <c r="D146" s="116" t="s">
        <v>9</v>
      </c>
      <c r="E146" s="117" t="s">
        <v>719</v>
      </c>
      <c r="F146" s="117"/>
      <c r="G146" s="126">
        <f>G147</f>
        <v>2330000</v>
      </c>
      <c r="H146" s="126">
        <f>H147</f>
        <v>1755365</v>
      </c>
      <c r="I146" s="267">
        <f t="shared" si="12"/>
        <v>75.337553648068663</v>
      </c>
    </row>
    <row r="147" spans="1:9" ht="33">
      <c r="A147" s="144" t="s">
        <v>25</v>
      </c>
      <c r="B147" s="116" t="s">
        <v>0</v>
      </c>
      <c r="C147" s="116" t="s">
        <v>64</v>
      </c>
      <c r="D147" s="116" t="s">
        <v>9</v>
      </c>
      <c r="E147" s="117" t="s">
        <v>719</v>
      </c>
      <c r="F147" s="117" t="s">
        <v>26</v>
      </c>
      <c r="G147" s="126">
        <v>2330000</v>
      </c>
      <c r="H147" s="126">
        <v>1755365</v>
      </c>
      <c r="I147" s="267">
        <f t="shared" si="12"/>
        <v>75.337553648068663</v>
      </c>
    </row>
    <row r="148" spans="1:9" ht="49.5">
      <c r="A148" s="140" t="s">
        <v>639</v>
      </c>
      <c r="B148" s="116" t="s">
        <v>0</v>
      </c>
      <c r="C148" s="116" t="s">
        <v>64</v>
      </c>
      <c r="D148" s="116" t="s">
        <v>9</v>
      </c>
      <c r="E148" s="117" t="s">
        <v>307</v>
      </c>
      <c r="F148" s="117"/>
      <c r="G148" s="126">
        <f t="shared" ref="G148:H150" si="15">G149</f>
        <v>0</v>
      </c>
      <c r="H148" s="126">
        <f t="shared" si="15"/>
        <v>0</v>
      </c>
      <c r="I148" s="267">
        <v>0</v>
      </c>
    </row>
    <row r="149" spans="1:9" ht="16.5">
      <c r="A149" s="140" t="s">
        <v>647</v>
      </c>
      <c r="B149" s="116" t="s">
        <v>0</v>
      </c>
      <c r="C149" s="116" t="s">
        <v>64</v>
      </c>
      <c r="D149" s="116" t="s">
        <v>9</v>
      </c>
      <c r="E149" s="117" t="s">
        <v>650</v>
      </c>
      <c r="F149" s="117"/>
      <c r="G149" s="126">
        <f t="shared" si="15"/>
        <v>0</v>
      </c>
      <c r="H149" s="126">
        <f t="shared" si="15"/>
        <v>0</v>
      </c>
      <c r="I149" s="267">
        <v>0</v>
      </c>
    </row>
    <row r="150" spans="1:9" ht="16.5">
      <c r="A150" s="140" t="s">
        <v>648</v>
      </c>
      <c r="B150" s="116" t="s">
        <v>0</v>
      </c>
      <c r="C150" s="116" t="s">
        <v>64</v>
      </c>
      <c r="D150" s="116" t="s">
        <v>9</v>
      </c>
      <c r="E150" s="117" t="s">
        <v>651</v>
      </c>
      <c r="F150" s="117"/>
      <c r="G150" s="126">
        <f t="shared" si="15"/>
        <v>0</v>
      </c>
      <c r="H150" s="126">
        <f t="shared" si="15"/>
        <v>0</v>
      </c>
      <c r="I150" s="267">
        <v>0</v>
      </c>
    </row>
    <row r="151" spans="1:9" ht="33">
      <c r="A151" s="140" t="s">
        <v>25</v>
      </c>
      <c r="B151" s="116" t="s">
        <v>0</v>
      </c>
      <c r="C151" s="116" t="s">
        <v>64</v>
      </c>
      <c r="D151" s="116" t="s">
        <v>9</v>
      </c>
      <c r="E151" s="117" t="s">
        <v>651</v>
      </c>
      <c r="F151" s="117" t="s">
        <v>26</v>
      </c>
      <c r="G151" s="126"/>
      <c r="H151" s="126"/>
      <c r="I151" s="267">
        <v>0</v>
      </c>
    </row>
    <row r="152" spans="1:9" ht="19.5" customHeight="1">
      <c r="A152" s="129" t="s">
        <v>70</v>
      </c>
      <c r="B152" s="112" t="s">
        <v>0</v>
      </c>
      <c r="C152" s="113" t="s">
        <v>64</v>
      </c>
      <c r="D152" s="113" t="s">
        <v>22</v>
      </c>
      <c r="E152" s="127"/>
      <c r="F152" s="113"/>
      <c r="G152" s="114">
        <f t="shared" ref="G152:H154" si="16">G153</f>
        <v>2438916</v>
      </c>
      <c r="H152" s="114">
        <f t="shared" si="16"/>
        <v>987774.84</v>
      </c>
      <c r="I152" s="130">
        <f t="shared" si="12"/>
        <v>40.500568285254595</v>
      </c>
    </row>
    <row r="153" spans="1:9" ht="39" customHeight="1">
      <c r="A153" s="139" t="s">
        <v>69</v>
      </c>
      <c r="B153" s="115" t="s">
        <v>0</v>
      </c>
      <c r="C153" s="117" t="s">
        <v>64</v>
      </c>
      <c r="D153" s="117" t="s">
        <v>22</v>
      </c>
      <c r="E153" s="117" t="s">
        <v>296</v>
      </c>
      <c r="F153" s="117"/>
      <c r="G153" s="118">
        <f t="shared" si="16"/>
        <v>2438916</v>
      </c>
      <c r="H153" s="118">
        <f t="shared" si="16"/>
        <v>987774.84</v>
      </c>
      <c r="I153" s="267">
        <f t="shared" si="12"/>
        <v>40.500568285254595</v>
      </c>
    </row>
    <row r="154" spans="1:9" ht="21" customHeight="1">
      <c r="A154" s="139" t="s">
        <v>297</v>
      </c>
      <c r="B154" s="107" t="s">
        <v>0</v>
      </c>
      <c r="C154" s="107" t="s">
        <v>64</v>
      </c>
      <c r="D154" s="107" t="s">
        <v>22</v>
      </c>
      <c r="E154" s="117" t="s">
        <v>298</v>
      </c>
      <c r="F154" s="117"/>
      <c r="G154" s="118">
        <f t="shared" si="16"/>
        <v>2438916</v>
      </c>
      <c r="H154" s="118">
        <f t="shared" si="16"/>
        <v>987774.84</v>
      </c>
      <c r="I154" s="267">
        <f t="shared" si="12"/>
        <v>40.500568285254595</v>
      </c>
    </row>
    <row r="155" spans="1:9" ht="33">
      <c r="A155" s="139" t="s">
        <v>442</v>
      </c>
      <c r="B155" s="107" t="s">
        <v>0</v>
      </c>
      <c r="C155" s="107" t="s">
        <v>64</v>
      </c>
      <c r="D155" s="107" t="s">
        <v>22</v>
      </c>
      <c r="E155" s="107" t="s">
        <v>299</v>
      </c>
      <c r="F155" s="120"/>
      <c r="G155" s="126">
        <f>G156+G157</f>
        <v>2438916</v>
      </c>
      <c r="H155" s="126">
        <f>H156+H157</f>
        <v>987774.84</v>
      </c>
      <c r="I155" s="267">
        <f t="shared" si="12"/>
        <v>40.500568285254595</v>
      </c>
    </row>
    <row r="156" spans="1:9" ht="22.5" customHeight="1">
      <c r="A156" s="139" t="s">
        <v>15</v>
      </c>
      <c r="B156" s="107" t="s">
        <v>0</v>
      </c>
      <c r="C156" s="107" t="s">
        <v>64</v>
      </c>
      <c r="D156" s="107" t="s">
        <v>22</v>
      </c>
      <c r="E156" s="107" t="s">
        <v>299</v>
      </c>
      <c r="F156" s="120" t="s">
        <v>16</v>
      </c>
      <c r="G156" s="126">
        <v>2172042</v>
      </c>
      <c r="H156" s="126">
        <v>881856.72</v>
      </c>
      <c r="I156" s="267">
        <f t="shared" si="12"/>
        <v>40.600353031847447</v>
      </c>
    </row>
    <row r="157" spans="1:9" ht="33">
      <c r="A157" s="140" t="s">
        <v>25</v>
      </c>
      <c r="B157" s="107" t="s">
        <v>0</v>
      </c>
      <c r="C157" s="107" t="s">
        <v>64</v>
      </c>
      <c r="D157" s="107" t="s">
        <v>22</v>
      </c>
      <c r="E157" s="107" t="s">
        <v>299</v>
      </c>
      <c r="F157" s="120" t="s">
        <v>26</v>
      </c>
      <c r="G157" s="126">
        <v>266874</v>
      </c>
      <c r="H157" s="126">
        <v>105918.12</v>
      </c>
      <c r="I157" s="267">
        <f t="shared" si="12"/>
        <v>39.688437240045864</v>
      </c>
    </row>
    <row r="158" spans="1:9" ht="18" customHeight="1">
      <c r="A158" s="141" t="s">
        <v>634</v>
      </c>
      <c r="B158" s="109" t="s">
        <v>0</v>
      </c>
      <c r="C158" s="109" t="s">
        <v>39</v>
      </c>
      <c r="D158" s="109"/>
      <c r="E158" s="109"/>
      <c r="F158" s="110"/>
      <c r="G158" s="125">
        <f t="shared" ref="G158:H162" si="17">G159</f>
        <v>0</v>
      </c>
      <c r="H158" s="125">
        <f t="shared" si="17"/>
        <v>0</v>
      </c>
      <c r="I158" s="130">
        <v>0</v>
      </c>
    </row>
    <row r="159" spans="1:9" ht="18" customHeight="1">
      <c r="A159" s="141" t="s">
        <v>635</v>
      </c>
      <c r="B159" s="109" t="s">
        <v>0</v>
      </c>
      <c r="C159" s="109" t="s">
        <v>39</v>
      </c>
      <c r="D159" s="109" t="s">
        <v>39</v>
      </c>
      <c r="E159" s="109"/>
      <c r="F159" s="110"/>
      <c r="G159" s="125">
        <f t="shared" si="17"/>
        <v>0</v>
      </c>
      <c r="H159" s="125">
        <f t="shared" si="17"/>
        <v>0</v>
      </c>
      <c r="I159" s="130">
        <v>0</v>
      </c>
    </row>
    <row r="160" spans="1:9" ht="32.25" customHeight="1">
      <c r="A160" s="140" t="s">
        <v>636</v>
      </c>
      <c r="B160" s="107" t="s">
        <v>0</v>
      </c>
      <c r="C160" s="107" t="s">
        <v>39</v>
      </c>
      <c r="D160" s="107" t="s">
        <v>39</v>
      </c>
      <c r="E160" s="107" t="s">
        <v>640</v>
      </c>
      <c r="F160" s="120"/>
      <c r="G160" s="126">
        <f t="shared" si="17"/>
        <v>0</v>
      </c>
      <c r="H160" s="126">
        <f t="shared" si="17"/>
        <v>0</v>
      </c>
      <c r="I160" s="267">
        <v>0</v>
      </c>
    </row>
    <row r="161" spans="1:10" ht="16.5">
      <c r="A161" s="140" t="s">
        <v>637</v>
      </c>
      <c r="B161" s="107" t="s">
        <v>0</v>
      </c>
      <c r="C161" s="107" t="s">
        <v>39</v>
      </c>
      <c r="D161" s="107" t="s">
        <v>39</v>
      </c>
      <c r="E161" s="107" t="s">
        <v>645</v>
      </c>
      <c r="F161" s="120"/>
      <c r="G161" s="126">
        <f t="shared" si="17"/>
        <v>0</v>
      </c>
      <c r="H161" s="126">
        <f t="shared" si="17"/>
        <v>0</v>
      </c>
      <c r="I161" s="267">
        <v>0</v>
      </c>
      <c r="J161" s="74"/>
    </row>
    <row r="162" spans="1:10" ht="16.5">
      <c r="A162" s="140" t="s">
        <v>638</v>
      </c>
      <c r="B162" s="107" t="s">
        <v>0</v>
      </c>
      <c r="C162" s="107" t="s">
        <v>39</v>
      </c>
      <c r="D162" s="107" t="s">
        <v>39</v>
      </c>
      <c r="E162" s="107" t="s">
        <v>646</v>
      </c>
      <c r="F162" s="120"/>
      <c r="G162" s="126">
        <f t="shared" si="17"/>
        <v>0</v>
      </c>
      <c r="H162" s="126">
        <f t="shared" si="17"/>
        <v>0</v>
      </c>
      <c r="I162" s="267">
        <v>0</v>
      </c>
      <c r="J162" s="74"/>
    </row>
    <row r="163" spans="1:10" ht="38.25" customHeight="1">
      <c r="A163" s="140" t="s">
        <v>25</v>
      </c>
      <c r="B163" s="107" t="s">
        <v>0</v>
      </c>
      <c r="C163" s="107" t="s">
        <v>39</v>
      </c>
      <c r="D163" s="107" t="s">
        <v>39</v>
      </c>
      <c r="E163" s="107" t="s">
        <v>646</v>
      </c>
      <c r="F163" s="120" t="s">
        <v>26</v>
      </c>
      <c r="G163" s="126">
        <v>0</v>
      </c>
      <c r="H163" s="126">
        <v>0</v>
      </c>
      <c r="I163" s="267">
        <v>0</v>
      </c>
      <c r="J163" s="74"/>
    </row>
    <row r="164" spans="1:10" ht="16.5">
      <c r="A164" s="141" t="s">
        <v>71</v>
      </c>
      <c r="B164" s="109" t="s">
        <v>0</v>
      </c>
      <c r="C164" s="109" t="s">
        <v>44</v>
      </c>
      <c r="D164" s="109"/>
      <c r="E164" s="109"/>
      <c r="F164" s="110"/>
      <c r="G164" s="125">
        <f>G165+G170</f>
        <v>452564</v>
      </c>
      <c r="H164" s="125">
        <f>H165+H170</f>
        <v>174095</v>
      </c>
      <c r="I164" s="130">
        <f t="shared" si="12"/>
        <v>38.468592287499668</v>
      </c>
      <c r="J164" s="74"/>
    </row>
    <row r="165" spans="1:10" ht="18" customHeight="1">
      <c r="A165" s="141" t="s">
        <v>72</v>
      </c>
      <c r="B165" s="109" t="s">
        <v>0</v>
      </c>
      <c r="C165" s="109" t="s">
        <v>44</v>
      </c>
      <c r="D165" s="109" t="s">
        <v>9</v>
      </c>
      <c r="E165" s="107"/>
      <c r="F165" s="120"/>
      <c r="G165" s="125">
        <f t="shared" ref="G165:H168" si="18">G166</f>
        <v>147564</v>
      </c>
      <c r="H165" s="125">
        <f t="shared" si="18"/>
        <v>73782</v>
      </c>
      <c r="I165" s="130">
        <f t="shared" si="12"/>
        <v>50</v>
      </c>
      <c r="J165" s="74"/>
    </row>
    <row r="166" spans="1:10" ht="33">
      <c r="A166" s="139" t="s">
        <v>505</v>
      </c>
      <c r="B166" s="107" t="s">
        <v>0</v>
      </c>
      <c r="C166" s="107" t="s">
        <v>44</v>
      </c>
      <c r="D166" s="107" t="s">
        <v>9</v>
      </c>
      <c r="E166" s="107" t="s">
        <v>280</v>
      </c>
      <c r="F166" s="120"/>
      <c r="G166" s="126">
        <f t="shared" si="18"/>
        <v>147564</v>
      </c>
      <c r="H166" s="126">
        <f t="shared" si="18"/>
        <v>73782</v>
      </c>
      <c r="I166" s="267">
        <f t="shared" si="12"/>
        <v>50</v>
      </c>
      <c r="J166" s="74"/>
    </row>
    <row r="167" spans="1:10" ht="33">
      <c r="A167" s="108" t="s">
        <v>302</v>
      </c>
      <c r="B167" s="107" t="s">
        <v>0</v>
      </c>
      <c r="C167" s="107" t="s">
        <v>44</v>
      </c>
      <c r="D167" s="107" t="s">
        <v>9</v>
      </c>
      <c r="E167" s="107" t="s">
        <v>549</v>
      </c>
      <c r="F167" s="120"/>
      <c r="G167" s="126">
        <f t="shared" si="18"/>
        <v>147564</v>
      </c>
      <c r="H167" s="126">
        <f t="shared" si="18"/>
        <v>73782</v>
      </c>
      <c r="I167" s="267">
        <f t="shared" si="12"/>
        <v>50</v>
      </c>
    </row>
    <row r="168" spans="1:10" ht="16.5">
      <c r="A168" s="144" t="s">
        <v>303</v>
      </c>
      <c r="B168" s="107" t="s">
        <v>0</v>
      </c>
      <c r="C168" s="107" t="s">
        <v>44</v>
      </c>
      <c r="D168" s="107" t="s">
        <v>9</v>
      </c>
      <c r="E168" s="107" t="s">
        <v>611</v>
      </c>
      <c r="F168" s="120"/>
      <c r="G168" s="126">
        <f t="shared" si="18"/>
        <v>147564</v>
      </c>
      <c r="H168" s="126">
        <f t="shared" si="18"/>
        <v>73782</v>
      </c>
      <c r="I168" s="267">
        <f t="shared" si="12"/>
        <v>50</v>
      </c>
    </row>
    <row r="169" spans="1:10" ht="21.75" customHeight="1">
      <c r="A169" s="140" t="s">
        <v>73</v>
      </c>
      <c r="B169" s="107" t="s">
        <v>0</v>
      </c>
      <c r="C169" s="107" t="s">
        <v>44</v>
      </c>
      <c r="D169" s="107" t="s">
        <v>9</v>
      </c>
      <c r="E169" s="107" t="s">
        <v>611</v>
      </c>
      <c r="F169" s="120" t="s">
        <v>74</v>
      </c>
      <c r="G169" s="126">
        <v>147564</v>
      </c>
      <c r="H169" s="126">
        <v>73782</v>
      </c>
      <c r="I169" s="267">
        <f t="shared" si="12"/>
        <v>50</v>
      </c>
    </row>
    <row r="170" spans="1:10" ht="20.25" customHeight="1">
      <c r="A170" s="147" t="s">
        <v>75</v>
      </c>
      <c r="B170" s="109" t="s">
        <v>0</v>
      </c>
      <c r="C170" s="109" t="s">
        <v>44</v>
      </c>
      <c r="D170" s="109" t="s">
        <v>18</v>
      </c>
      <c r="E170" s="109"/>
      <c r="F170" s="110"/>
      <c r="G170" s="125">
        <f>+G175+G171</f>
        <v>305000</v>
      </c>
      <c r="H170" s="125">
        <f>+H175+H171</f>
        <v>100313</v>
      </c>
      <c r="I170" s="130">
        <f t="shared" si="12"/>
        <v>32.889508196721309</v>
      </c>
    </row>
    <row r="171" spans="1:10" ht="51.75" customHeight="1">
      <c r="A171" s="140" t="s">
        <v>575</v>
      </c>
      <c r="B171" s="120" t="s">
        <v>0</v>
      </c>
      <c r="C171" s="120" t="s">
        <v>44</v>
      </c>
      <c r="D171" s="120" t="s">
        <v>18</v>
      </c>
      <c r="E171" s="107" t="s">
        <v>598</v>
      </c>
      <c r="F171" s="120"/>
      <c r="G171" s="126">
        <f t="shared" ref="G171:H173" si="19">G172</f>
        <v>46000</v>
      </c>
      <c r="H171" s="126">
        <f t="shared" si="19"/>
        <v>0</v>
      </c>
      <c r="I171" s="267">
        <f t="shared" si="12"/>
        <v>0</v>
      </c>
    </row>
    <row r="172" spans="1:10" ht="19.5" customHeight="1">
      <c r="A172" s="140" t="s">
        <v>630</v>
      </c>
      <c r="B172" s="120" t="s">
        <v>0</v>
      </c>
      <c r="C172" s="120" t="s">
        <v>44</v>
      </c>
      <c r="D172" s="120" t="s">
        <v>18</v>
      </c>
      <c r="E172" s="107" t="s">
        <v>599</v>
      </c>
      <c r="F172" s="120"/>
      <c r="G172" s="126">
        <f t="shared" si="19"/>
        <v>46000</v>
      </c>
      <c r="H172" s="126">
        <f t="shared" si="19"/>
        <v>0</v>
      </c>
      <c r="I172" s="267">
        <f t="shared" si="12"/>
        <v>0</v>
      </c>
    </row>
    <row r="173" spans="1:10" ht="20.25" customHeight="1">
      <c r="A173" s="140" t="s">
        <v>574</v>
      </c>
      <c r="B173" s="120" t="s">
        <v>0</v>
      </c>
      <c r="C173" s="120" t="s">
        <v>44</v>
      </c>
      <c r="D173" s="120" t="s">
        <v>18</v>
      </c>
      <c r="E173" s="107" t="s">
        <v>600</v>
      </c>
      <c r="F173" s="120"/>
      <c r="G173" s="126">
        <f t="shared" si="19"/>
        <v>46000</v>
      </c>
      <c r="H173" s="126">
        <f t="shared" si="19"/>
        <v>0</v>
      </c>
      <c r="I173" s="267">
        <f t="shared" si="12"/>
        <v>0</v>
      </c>
    </row>
    <row r="174" spans="1:10" ht="33">
      <c r="A174" s="140" t="s">
        <v>572</v>
      </c>
      <c r="B174" s="120" t="s">
        <v>0</v>
      </c>
      <c r="C174" s="120" t="s">
        <v>44</v>
      </c>
      <c r="D174" s="120" t="s">
        <v>18</v>
      </c>
      <c r="E174" s="107" t="s">
        <v>600</v>
      </c>
      <c r="F174" s="120" t="s">
        <v>571</v>
      </c>
      <c r="G174" s="126">
        <v>46000</v>
      </c>
      <c r="H174" s="126">
        <v>0</v>
      </c>
      <c r="I174" s="267">
        <f t="shared" si="12"/>
        <v>0</v>
      </c>
    </row>
    <row r="175" spans="1:10" ht="33">
      <c r="A175" s="139" t="s">
        <v>301</v>
      </c>
      <c r="B175" s="107" t="s">
        <v>0</v>
      </c>
      <c r="C175" s="107" t="s">
        <v>44</v>
      </c>
      <c r="D175" s="107" t="s">
        <v>18</v>
      </c>
      <c r="E175" s="107" t="s">
        <v>280</v>
      </c>
      <c r="F175" s="120"/>
      <c r="G175" s="126">
        <f>G176+G185</f>
        <v>259000</v>
      </c>
      <c r="H175" s="126">
        <f>H176+H185</f>
        <v>100313</v>
      </c>
      <c r="I175" s="267">
        <f t="shared" si="12"/>
        <v>38.730888030888032</v>
      </c>
    </row>
    <row r="176" spans="1:10" ht="16.5">
      <c r="A176" s="139" t="s">
        <v>304</v>
      </c>
      <c r="B176" s="107" t="s">
        <v>0</v>
      </c>
      <c r="C176" s="107" t="s">
        <v>44</v>
      </c>
      <c r="D176" s="107" t="s">
        <v>18</v>
      </c>
      <c r="E176" s="107" t="s">
        <v>281</v>
      </c>
      <c r="F176" s="120"/>
      <c r="G176" s="126">
        <f>G177+G179+G181+G183</f>
        <v>214000</v>
      </c>
      <c r="H176" s="126">
        <f>H177+H179+H181+H183</f>
        <v>84000</v>
      </c>
      <c r="I176" s="267">
        <f t="shared" si="12"/>
        <v>39.252336448598129</v>
      </c>
    </row>
    <row r="177" spans="1:9" ht="17.25" customHeight="1">
      <c r="A177" s="144" t="s">
        <v>305</v>
      </c>
      <c r="B177" s="107" t="s">
        <v>0</v>
      </c>
      <c r="C177" s="107" t="s">
        <v>44</v>
      </c>
      <c r="D177" s="107" t="s">
        <v>18</v>
      </c>
      <c r="E177" s="107" t="s">
        <v>601</v>
      </c>
      <c r="F177" s="120"/>
      <c r="G177" s="126">
        <f>+G178</f>
        <v>68000</v>
      </c>
      <c r="H177" s="126">
        <f>+H178</f>
        <v>20000</v>
      </c>
      <c r="I177" s="267">
        <f t="shared" si="12"/>
        <v>29.411764705882355</v>
      </c>
    </row>
    <row r="178" spans="1:9" ht="34.5" customHeight="1">
      <c r="A178" s="140" t="s">
        <v>572</v>
      </c>
      <c r="B178" s="107" t="s">
        <v>0</v>
      </c>
      <c r="C178" s="107" t="s">
        <v>44</v>
      </c>
      <c r="D178" s="107" t="s">
        <v>18</v>
      </c>
      <c r="E178" s="107" t="s">
        <v>601</v>
      </c>
      <c r="F178" s="120" t="s">
        <v>571</v>
      </c>
      <c r="G178" s="126">
        <v>68000</v>
      </c>
      <c r="H178" s="126">
        <v>20000</v>
      </c>
      <c r="I178" s="267">
        <f t="shared" si="12"/>
        <v>29.411764705882355</v>
      </c>
    </row>
    <row r="179" spans="1:9" ht="19.5" customHeight="1">
      <c r="A179" s="143" t="s">
        <v>76</v>
      </c>
      <c r="B179" s="120" t="s">
        <v>0</v>
      </c>
      <c r="C179" s="120" t="s">
        <v>44</v>
      </c>
      <c r="D179" s="120" t="s">
        <v>18</v>
      </c>
      <c r="E179" s="107" t="s">
        <v>602</v>
      </c>
      <c r="F179" s="120"/>
      <c r="G179" s="126">
        <f>+G180</f>
        <v>110000</v>
      </c>
      <c r="H179" s="126">
        <f>+H180</f>
        <v>48000</v>
      </c>
      <c r="I179" s="267">
        <f t="shared" si="12"/>
        <v>43.636363636363633</v>
      </c>
    </row>
    <row r="180" spans="1:9" ht="35.25" customHeight="1">
      <c r="A180" s="140" t="s">
        <v>572</v>
      </c>
      <c r="B180" s="120" t="s">
        <v>0</v>
      </c>
      <c r="C180" s="120" t="s">
        <v>44</v>
      </c>
      <c r="D180" s="120" t="s">
        <v>18</v>
      </c>
      <c r="E180" s="107" t="s">
        <v>602</v>
      </c>
      <c r="F180" s="120" t="s">
        <v>571</v>
      </c>
      <c r="G180" s="126">
        <v>110000</v>
      </c>
      <c r="H180" s="126">
        <v>48000</v>
      </c>
      <c r="I180" s="267">
        <f t="shared" si="12"/>
        <v>43.636363636363633</v>
      </c>
    </row>
    <row r="181" spans="1:9" ht="33.75" customHeight="1">
      <c r="A181" s="144" t="s">
        <v>77</v>
      </c>
      <c r="B181" s="120" t="s">
        <v>0</v>
      </c>
      <c r="C181" s="120" t="s">
        <v>44</v>
      </c>
      <c r="D181" s="120" t="s">
        <v>18</v>
      </c>
      <c r="E181" s="107" t="s">
        <v>603</v>
      </c>
      <c r="F181" s="128"/>
      <c r="G181" s="126">
        <f>+G182</f>
        <v>6000</v>
      </c>
      <c r="H181" s="126">
        <f>+H182</f>
        <v>0</v>
      </c>
      <c r="I181" s="267">
        <f t="shared" si="12"/>
        <v>0</v>
      </c>
    </row>
    <row r="182" spans="1:9" ht="34.5" customHeight="1">
      <c r="A182" s="140" t="s">
        <v>572</v>
      </c>
      <c r="B182" s="120" t="s">
        <v>0</v>
      </c>
      <c r="C182" s="120" t="s">
        <v>44</v>
      </c>
      <c r="D182" s="120" t="s">
        <v>18</v>
      </c>
      <c r="E182" s="107" t="s">
        <v>603</v>
      </c>
      <c r="F182" s="120" t="s">
        <v>571</v>
      </c>
      <c r="G182" s="126">
        <v>6000</v>
      </c>
      <c r="H182" s="126">
        <v>0</v>
      </c>
      <c r="I182" s="267">
        <f t="shared" si="12"/>
        <v>0</v>
      </c>
    </row>
    <row r="183" spans="1:9" ht="49.5">
      <c r="A183" s="140" t="s">
        <v>669</v>
      </c>
      <c r="B183" s="120" t="s">
        <v>0</v>
      </c>
      <c r="C183" s="120" t="s">
        <v>44</v>
      </c>
      <c r="D183" s="120" t="s">
        <v>18</v>
      </c>
      <c r="E183" s="107" t="s">
        <v>668</v>
      </c>
      <c r="F183" s="120"/>
      <c r="G183" s="126">
        <f>G184</f>
        <v>30000</v>
      </c>
      <c r="H183" s="126">
        <f>H184</f>
        <v>16000</v>
      </c>
      <c r="I183" s="267">
        <f t="shared" si="12"/>
        <v>53.333333333333336</v>
      </c>
    </row>
    <row r="184" spans="1:9" ht="33">
      <c r="A184" s="140" t="s">
        <v>572</v>
      </c>
      <c r="B184" s="120" t="s">
        <v>0</v>
      </c>
      <c r="C184" s="120" t="s">
        <v>44</v>
      </c>
      <c r="D184" s="120" t="s">
        <v>18</v>
      </c>
      <c r="E184" s="107" t="s">
        <v>668</v>
      </c>
      <c r="F184" s="120" t="s">
        <v>571</v>
      </c>
      <c r="G184" s="126">
        <v>30000</v>
      </c>
      <c r="H184" s="126">
        <v>16000</v>
      </c>
      <c r="I184" s="267">
        <f t="shared" si="12"/>
        <v>53.333333333333336</v>
      </c>
    </row>
    <row r="185" spans="1:9" ht="32.25" customHeight="1">
      <c r="A185" s="108" t="s">
        <v>302</v>
      </c>
      <c r="B185" s="107" t="s">
        <v>0</v>
      </c>
      <c r="C185" s="107" t="s">
        <v>44</v>
      </c>
      <c r="D185" s="107" t="s">
        <v>18</v>
      </c>
      <c r="E185" s="107" t="s">
        <v>549</v>
      </c>
      <c r="F185" s="120"/>
      <c r="G185" s="126">
        <f>G186</f>
        <v>45000</v>
      </c>
      <c r="H185" s="126">
        <f>H186</f>
        <v>16313</v>
      </c>
      <c r="I185" s="267">
        <f t="shared" si="12"/>
        <v>36.251111111111115</v>
      </c>
    </row>
    <row r="186" spans="1:9" ht="49.5">
      <c r="A186" s="108" t="s">
        <v>628</v>
      </c>
      <c r="B186" s="107" t="s">
        <v>0</v>
      </c>
      <c r="C186" s="107" t="s">
        <v>44</v>
      </c>
      <c r="D186" s="107" t="s">
        <v>18</v>
      </c>
      <c r="E186" s="107" t="s">
        <v>612</v>
      </c>
      <c r="F186" s="120"/>
      <c r="G186" s="126">
        <v>45000</v>
      </c>
      <c r="H186" s="126">
        <f>H187</f>
        <v>16313</v>
      </c>
      <c r="I186" s="267">
        <f t="shared" si="12"/>
        <v>36.251111111111115</v>
      </c>
    </row>
    <row r="187" spans="1:9" ht="20.25" customHeight="1">
      <c r="A187" s="140" t="s">
        <v>73</v>
      </c>
      <c r="B187" s="107" t="s">
        <v>0</v>
      </c>
      <c r="C187" s="107" t="s">
        <v>44</v>
      </c>
      <c r="D187" s="107" t="s">
        <v>18</v>
      </c>
      <c r="E187" s="107" t="s">
        <v>612</v>
      </c>
      <c r="F187" s="120" t="s">
        <v>74</v>
      </c>
      <c r="G187" s="126">
        <v>45000</v>
      </c>
      <c r="H187" s="126">
        <v>16313</v>
      </c>
      <c r="I187" s="267">
        <f>H187/G187*100</f>
        <v>36.251111111111115</v>
      </c>
    </row>
    <row r="188" spans="1:9" ht="16.5">
      <c r="A188" s="148" t="s">
        <v>78</v>
      </c>
      <c r="B188" s="109" t="s">
        <v>0</v>
      </c>
      <c r="C188" s="110" t="s">
        <v>79</v>
      </c>
      <c r="D188" s="110"/>
      <c r="E188" s="110"/>
      <c r="F188" s="110"/>
      <c r="G188" s="111">
        <f>G189</f>
        <v>3582437</v>
      </c>
      <c r="H188" s="111">
        <f>H189</f>
        <v>1261173.0300000003</v>
      </c>
      <c r="I188" s="130">
        <f>H188/G188*100</f>
        <v>35.204332413940577</v>
      </c>
    </row>
    <row r="189" spans="1:9" ht="16.5">
      <c r="A189" s="142" t="s">
        <v>80</v>
      </c>
      <c r="B189" s="110" t="s">
        <v>0</v>
      </c>
      <c r="C189" s="110" t="s">
        <v>79</v>
      </c>
      <c r="D189" s="109" t="s">
        <v>9</v>
      </c>
      <c r="E189" s="110"/>
      <c r="F189" s="110"/>
      <c r="G189" s="125">
        <f>G190+G194</f>
        <v>3582437</v>
      </c>
      <c r="H189" s="125">
        <f>H190+H194</f>
        <v>1261173.0300000003</v>
      </c>
      <c r="I189" s="130">
        <f>H189/G189*100</f>
        <v>35.204332413940577</v>
      </c>
    </row>
    <row r="190" spans="1:9" ht="37.5" customHeight="1">
      <c r="A190" s="101" t="s">
        <v>618</v>
      </c>
      <c r="B190" s="120" t="s">
        <v>0</v>
      </c>
      <c r="C190" s="120" t="s">
        <v>79</v>
      </c>
      <c r="D190" s="120" t="s">
        <v>9</v>
      </c>
      <c r="E190" s="120" t="s">
        <v>275</v>
      </c>
      <c r="F190" s="120"/>
      <c r="G190" s="126">
        <f t="shared" ref="G190:H192" si="20">G191</f>
        <v>9500</v>
      </c>
      <c r="H190" s="126">
        <f t="shared" si="20"/>
        <v>0</v>
      </c>
      <c r="I190" s="267">
        <f>H190/G190*100</f>
        <v>0</v>
      </c>
    </row>
    <row r="191" spans="1:9" ht="16.5">
      <c r="A191" s="104" t="s">
        <v>308</v>
      </c>
      <c r="B191" s="120" t="s">
        <v>0</v>
      </c>
      <c r="C191" s="120" t="s">
        <v>79</v>
      </c>
      <c r="D191" s="120" t="s">
        <v>9</v>
      </c>
      <c r="E191" s="120" t="s">
        <v>604</v>
      </c>
      <c r="F191" s="120"/>
      <c r="G191" s="126">
        <f t="shared" si="20"/>
        <v>9500</v>
      </c>
      <c r="H191" s="126">
        <f t="shared" si="20"/>
        <v>0</v>
      </c>
      <c r="I191" s="267">
        <f t="shared" ref="I191:I202" si="21">H191/G191*100</f>
        <v>0</v>
      </c>
    </row>
    <row r="192" spans="1:9" ht="33">
      <c r="A192" s="145" t="s">
        <v>81</v>
      </c>
      <c r="B192" s="117" t="s">
        <v>0</v>
      </c>
      <c r="C192" s="120" t="s">
        <v>79</v>
      </c>
      <c r="D192" s="120" t="s">
        <v>9</v>
      </c>
      <c r="E192" s="117" t="s">
        <v>605</v>
      </c>
      <c r="F192" s="120"/>
      <c r="G192" s="126">
        <f t="shared" si="20"/>
        <v>9500</v>
      </c>
      <c r="H192" s="126">
        <f t="shared" si="20"/>
        <v>0</v>
      </c>
      <c r="I192" s="267">
        <f t="shared" si="21"/>
        <v>0</v>
      </c>
    </row>
    <row r="193" spans="1:9" ht="33">
      <c r="A193" s="144" t="s">
        <v>25</v>
      </c>
      <c r="B193" s="117" t="s">
        <v>0</v>
      </c>
      <c r="C193" s="120" t="s">
        <v>79</v>
      </c>
      <c r="D193" s="120" t="s">
        <v>9</v>
      </c>
      <c r="E193" s="117" t="s">
        <v>605</v>
      </c>
      <c r="F193" s="120" t="s">
        <v>26</v>
      </c>
      <c r="G193" s="126">
        <v>9500</v>
      </c>
      <c r="H193" s="126">
        <v>0</v>
      </c>
      <c r="I193" s="267">
        <f t="shared" si="21"/>
        <v>0</v>
      </c>
    </row>
    <row r="194" spans="1:9" ht="33">
      <c r="A194" s="101" t="s">
        <v>585</v>
      </c>
      <c r="B194" s="120" t="s">
        <v>0</v>
      </c>
      <c r="C194" s="120" t="s">
        <v>79</v>
      </c>
      <c r="D194" s="120" t="s">
        <v>9</v>
      </c>
      <c r="E194" s="120" t="s">
        <v>440</v>
      </c>
      <c r="F194" s="120"/>
      <c r="G194" s="126">
        <f>G195+G200</f>
        <v>3572937</v>
      </c>
      <c r="H194" s="126">
        <f>H195+H200</f>
        <v>1261173.0300000003</v>
      </c>
      <c r="I194" s="267">
        <f t="shared" si="21"/>
        <v>35.297936403580593</v>
      </c>
    </row>
    <row r="195" spans="1:9" ht="16.5">
      <c r="A195" s="101" t="s">
        <v>309</v>
      </c>
      <c r="B195" s="116" t="s">
        <v>0</v>
      </c>
      <c r="C195" s="116" t="s">
        <v>79</v>
      </c>
      <c r="D195" s="116" t="s">
        <v>9</v>
      </c>
      <c r="E195" s="120" t="s">
        <v>300</v>
      </c>
      <c r="F195" s="120"/>
      <c r="G195" s="126">
        <f>G196</f>
        <v>3280237</v>
      </c>
      <c r="H195" s="126">
        <f>H196</f>
        <v>1172200.1500000001</v>
      </c>
      <c r="I195" s="267">
        <f t="shared" si="21"/>
        <v>35.735227363144801</v>
      </c>
    </row>
    <row r="196" spans="1:9" ht="49.5">
      <c r="A196" s="139" t="s">
        <v>66</v>
      </c>
      <c r="B196" s="116" t="s">
        <v>0</v>
      </c>
      <c r="C196" s="116" t="s">
        <v>79</v>
      </c>
      <c r="D196" s="116" t="s">
        <v>9</v>
      </c>
      <c r="E196" s="120" t="s">
        <v>606</v>
      </c>
      <c r="F196" s="120"/>
      <c r="G196" s="126">
        <f>G197+G198+G199</f>
        <v>3280237</v>
      </c>
      <c r="H196" s="126">
        <f>H197+H198+H199</f>
        <v>1172200.1500000001</v>
      </c>
      <c r="I196" s="267">
        <f t="shared" si="21"/>
        <v>35.735227363144801</v>
      </c>
    </row>
    <row r="197" spans="1:9" ht="16.5">
      <c r="A197" s="140" t="s">
        <v>67</v>
      </c>
      <c r="B197" s="116" t="s">
        <v>0</v>
      </c>
      <c r="C197" s="116" t="s">
        <v>79</v>
      </c>
      <c r="D197" s="116" t="s">
        <v>9</v>
      </c>
      <c r="E197" s="120" t="s">
        <v>606</v>
      </c>
      <c r="F197" s="120" t="s">
        <v>68</v>
      </c>
      <c r="G197" s="126">
        <v>1689536</v>
      </c>
      <c r="H197" s="126">
        <v>460258.09</v>
      </c>
      <c r="I197" s="267">
        <f t="shared" si="21"/>
        <v>27.241685882987994</v>
      </c>
    </row>
    <row r="198" spans="1:9" ht="33">
      <c r="A198" s="140" t="s">
        <v>25</v>
      </c>
      <c r="B198" s="116" t="s">
        <v>0</v>
      </c>
      <c r="C198" s="116" t="s">
        <v>79</v>
      </c>
      <c r="D198" s="116" t="s">
        <v>9</v>
      </c>
      <c r="E198" s="120" t="s">
        <v>606</v>
      </c>
      <c r="F198" s="120" t="s">
        <v>26</v>
      </c>
      <c r="G198" s="126">
        <v>1249701</v>
      </c>
      <c r="H198" s="126">
        <v>549902.06000000006</v>
      </c>
      <c r="I198" s="267">
        <f t="shared" si="21"/>
        <v>44.002690243506251</v>
      </c>
    </row>
    <row r="199" spans="1:9" ht="16.5">
      <c r="A199" s="140" t="s">
        <v>27</v>
      </c>
      <c r="B199" s="116" t="s">
        <v>0</v>
      </c>
      <c r="C199" s="116" t="s">
        <v>79</v>
      </c>
      <c r="D199" s="116" t="s">
        <v>9</v>
      </c>
      <c r="E199" s="120" t="s">
        <v>606</v>
      </c>
      <c r="F199" s="120" t="s">
        <v>28</v>
      </c>
      <c r="G199" s="126">
        <v>341000</v>
      </c>
      <c r="H199" s="126">
        <v>162040</v>
      </c>
      <c r="I199" s="267">
        <f t="shared" si="21"/>
        <v>47.519061583577717</v>
      </c>
    </row>
    <row r="200" spans="1:9" ht="16.5">
      <c r="A200" s="135" t="s">
        <v>310</v>
      </c>
      <c r="B200" s="116" t="s">
        <v>0</v>
      </c>
      <c r="C200" s="116" t="s">
        <v>79</v>
      </c>
      <c r="D200" s="116" t="s">
        <v>9</v>
      </c>
      <c r="E200" s="120" t="s">
        <v>607</v>
      </c>
      <c r="F200" s="120"/>
      <c r="G200" s="126">
        <f>G201</f>
        <v>292700</v>
      </c>
      <c r="H200" s="126">
        <f>H201</f>
        <v>88972.88</v>
      </c>
      <c r="I200" s="267">
        <f t="shared" si="21"/>
        <v>30.397294157840793</v>
      </c>
    </row>
    <row r="201" spans="1:9" ht="16.5">
      <c r="A201" s="135" t="s">
        <v>83</v>
      </c>
      <c r="B201" s="116" t="s">
        <v>0</v>
      </c>
      <c r="C201" s="116" t="s">
        <v>79</v>
      </c>
      <c r="D201" s="116" t="s">
        <v>9</v>
      </c>
      <c r="E201" s="120" t="s">
        <v>608</v>
      </c>
      <c r="F201" s="120"/>
      <c r="G201" s="126">
        <f>G202</f>
        <v>292700</v>
      </c>
      <c r="H201" s="126">
        <f>H202</f>
        <v>88972.88</v>
      </c>
      <c r="I201" s="267">
        <f t="shared" si="21"/>
        <v>30.397294157840793</v>
      </c>
    </row>
    <row r="202" spans="1:9" ht="33">
      <c r="A202" s="140" t="s">
        <v>25</v>
      </c>
      <c r="B202" s="116" t="s">
        <v>0</v>
      </c>
      <c r="C202" s="116" t="s">
        <v>79</v>
      </c>
      <c r="D202" s="116" t="s">
        <v>9</v>
      </c>
      <c r="E202" s="120" t="s">
        <v>608</v>
      </c>
      <c r="F202" s="120" t="s">
        <v>26</v>
      </c>
      <c r="G202" s="126">
        <v>292700</v>
      </c>
      <c r="H202" s="126">
        <v>88972.88</v>
      </c>
      <c r="I202" s="267">
        <f t="shared" si="21"/>
        <v>30.397294157840793</v>
      </c>
    </row>
    <row r="203" spans="1:9" ht="17.25" thickBot="1">
      <c r="A203" s="160" t="s">
        <v>84</v>
      </c>
      <c r="B203" s="161"/>
      <c r="C203" s="162"/>
      <c r="D203" s="162"/>
      <c r="E203" s="162"/>
      <c r="F203" s="162"/>
      <c r="G203" s="163">
        <f>G19+G55+G62+G80+G86+G133+G164+G188+G158</f>
        <v>28715836.719999999</v>
      </c>
      <c r="H203" s="163">
        <f>H19+H55+H62+H80+H86+H133+H164+H188+H158</f>
        <v>11796139.890000001</v>
      </c>
      <c r="I203" s="163">
        <f>H203/G203*100</f>
        <v>41.078865314010606</v>
      </c>
    </row>
  </sheetData>
  <sheetProtection selectLockedCells="1" selectUnlockedCells="1"/>
  <mergeCells count="4">
    <mergeCell ref="A12:L12"/>
    <mergeCell ref="A13:L13"/>
    <mergeCell ref="A14:K14"/>
    <mergeCell ref="A15:K15"/>
  </mergeCells>
  <pageMargins left="1.1811023622047245" right="0.59055118110236227" top="0.59055118110236227" bottom="0.59055118110236227" header="0.51181102362204722" footer="0.51181102362204722"/>
  <pageSetup paperSize="9" scale="50" firstPageNumber="0" orientation="portrait" horizontalDpi="300" verticalDpi="300" r:id="rId1"/>
  <headerFooter alignWithMargins="0"/>
  <rowBreaks count="3" manualBreakCount="3">
    <brk id="60" max="8" man="1"/>
    <brk id="115" max="8" man="1"/>
    <brk id="172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47"/>
  <sheetViews>
    <sheetView view="pageBreakPreview" zoomScaleNormal="80" workbookViewId="0">
      <selection activeCell="A11" sqref="A11:I11"/>
    </sheetView>
  </sheetViews>
  <sheetFormatPr defaultRowHeight="12.75"/>
  <cols>
    <col min="1" max="1" width="67.7109375" customWidth="1"/>
    <col min="2" max="2" width="8.85546875" style="64" customWidth="1"/>
    <col min="3" max="3" width="8" style="65" customWidth="1"/>
    <col min="4" max="4" width="17.140625" style="65" customWidth="1"/>
    <col min="5" max="5" width="17.42578125" style="65" customWidth="1"/>
    <col min="6" max="6" width="12.28515625" customWidth="1"/>
    <col min="7" max="7" width="4.28515625" hidden="1" customWidth="1"/>
    <col min="8" max="8" width="7.28515625" hidden="1" customWidth="1"/>
    <col min="9" max="9" width="9.140625" hidden="1" customWidth="1"/>
    <col min="10" max="11" width="9.140625" customWidth="1"/>
  </cols>
  <sheetData>
    <row r="1" spans="1:9" ht="15.75">
      <c r="A1" s="190" t="s">
        <v>690</v>
      </c>
      <c r="B1" s="191"/>
      <c r="C1" s="191"/>
      <c r="D1" s="191"/>
      <c r="E1" s="191"/>
      <c r="F1" s="191"/>
      <c r="G1" s="66"/>
      <c r="H1" s="66"/>
      <c r="I1" s="66"/>
    </row>
    <row r="2" spans="1:9" ht="15.75">
      <c r="A2" s="192" t="s">
        <v>664</v>
      </c>
      <c r="B2" s="193"/>
      <c r="C2" s="194"/>
      <c r="D2" s="194"/>
      <c r="E2" s="194"/>
      <c r="F2" s="194"/>
      <c r="G2" s="66"/>
      <c r="H2" s="66"/>
      <c r="I2" s="66"/>
    </row>
    <row r="3" spans="1:9" ht="15.75">
      <c r="A3" s="195" t="s">
        <v>665</v>
      </c>
      <c r="B3" s="193"/>
      <c r="C3" s="196"/>
      <c r="D3" s="196"/>
      <c r="E3" s="196"/>
      <c r="F3" s="196"/>
      <c r="G3" s="66"/>
      <c r="H3" s="67"/>
      <c r="I3" s="67"/>
    </row>
    <row r="4" spans="1:9" ht="15.75">
      <c r="A4" s="190" t="s">
        <v>731</v>
      </c>
      <c r="B4" s="191"/>
      <c r="C4" s="191"/>
      <c r="D4" s="191"/>
      <c r="E4" s="191"/>
      <c r="F4" s="191"/>
      <c r="G4" s="66"/>
      <c r="H4" s="66"/>
      <c r="I4" s="66"/>
    </row>
    <row r="5" spans="1:9" ht="15.75">
      <c r="A5" s="197"/>
      <c r="B5" s="193"/>
      <c r="C5" s="196"/>
      <c r="D5" s="196"/>
      <c r="E5" s="196"/>
      <c r="F5" s="196"/>
      <c r="G5" s="66"/>
      <c r="H5" s="66"/>
      <c r="I5" s="66"/>
    </row>
    <row r="6" spans="1:9" ht="15.75">
      <c r="A6" s="197"/>
      <c r="B6" s="193"/>
      <c r="C6" s="196"/>
      <c r="D6" s="196"/>
      <c r="E6" s="196"/>
      <c r="F6" s="196"/>
      <c r="G6" s="66"/>
      <c r="H6" s="66"/>
      <c r="I6" s="66"/>
    </row>
    <row r="7" spans="1:9" ht="15.75">
      <c r="A7" s="197"/>
      <c r="B7" s="193"/>
      <c r="C7" s="196"/>
      <c r="D7" s="196"/>
      <c r="E7" s="196"/>
      <c r="F7" s="196"/>
      <c r="G7" s="66"/>
      <c r="H7" s="66"/>
      <c r="I7" s="66"/>
    </row>
    <row r="8" spans="1:9" ht="15.75">
      <c r="A8" s="197"/>
      <c r="B8" s="193"/>
      <c r="C8" s="196"/>
      <c r="D8" s="196"/>
      <c r="E8" s="196"/>
      <c r="F8" s="196"/>
      <c r="G8" s="66"/>
      <c r="H8" s="66"/>
      <c r="I8" s="66"/>
    </row>
    <row r="9" spans="1:9" ht="15.75">
      <c r="A9" s="197"/>
      <c r="B9" s="193"/>
      <c r="C9" s="191"/>
      <c r="D9" s="191"/>
      <c r="E9" s="191"/>
      <c r="F9" s="191"/>
      <c r="G9" s="66"/>
      <c r="H9" s="66"/>
      <c r="I9" s="66"/>
    </row>
    <row r="10" spans="1:9" ht="15.75">
      <c r="A10" s="190"/>
      <c r="B10" s="191"/>
      <c r="C10" s="191"/>
      <c r="D10" s="191"/>
      <c r="E10" s="191"/>
      <c r="F10" s="191"/>
      <c r="G10" s="66"/>
      <c r="H10" s="66"/>
      <c r="I10" s="66"/>
    </row>
    <row r="11" spans="1:9" ht="20.25">
      <c r="A11" s="324" t="s">
        <v>684</v>
      </c>
      <c r="B11" s="324"/>
      <c r="C11" s="324"/>
      <c r="D11" s="324"/>
      <c r="E11" s="324"/>
      <c r="F11" s="332"/>
      <c r="G11" s="332"/>
      <c r="H11" s="332"/>
      <c r="I11" s="332"/>
    </row>
    <row r="12" spans="1:9" ht="72" customHeight="1">
      <c r="A12" s="335" t="s">
        <v>726</v>
      </c>
      <c r="B12" s="335"/>
      <c r="C12" s="335"/>
      <c r="D12" s="335"/>
      <c r="E12" s="335"/>
      <c r="F12" s="335"/>
      <c r="G12" s="335"/>
      <c r="H12" s="335"/>
    </row>
    <row r="13" spans="1:9" ht="16.5">
      <c r="A13" s="334" t="s">
        <v>160</v>
      </c>
      <c r="B13" s="334"/>
      <c r="C13" s="334"/>
      <c r="D13" s="334"/>
      <c r="E13" s="334"/>
      <c r="F13" s="334"/>
    </row>
    <row r="14" spans="1:9" ht="18.75" customHeight="1" thickBot="1">
      <c r="A14" s="149"/>
      <c r="B14" s="70" t="s">
        <v>160</v>
      </c>
      <c r="C14" s="150"/>
      <c r="D14" s="150"/>
      <c r="E14" s="150"/>
      <c r="F14" s="72" t="s">
        <v>102</v>
      </c>
    </row>
    <row r="15" spans="1:9" ht="60.75" customHeight="1">
      <c r="A15" s="254" t="s">
        <v>104</v>
      </c>
      <c r="B15" s="255" t="s">
        <v>4</v>
      </c>
      <c r="C15" s="255" t="s">
        <v>5</v>
      </c>
      <c r="D15" s="256" t="s">
        <v>578</v>
      </c>
      <c r="E15" s="256" t="s">
        <v>723</v>
      </c>
      <c r="F15" s="257" t="s">
        <v>686</v>
      </c>
    </row>
    <row r="16" spans="1:9" ht="16.5">
      <c r="A16" s="283" t="s">
        <v>8</v>
      </c>
      <c r="B16" s="110" t="s">
        <v>9</v>
      </c>
      <c r="C16" s="110"/>
      <c r="D16" s="111">
        <f>D17+D18+D19+D20+D21</f>
        <v>5919876</v>
      </c>
      <c r="E16" s="111">
        <f>E17+E18+E19+E20+E21</f>
        <v>2481249.21</v>
      </c>
      <c r="F16" s="284">
        <f>E16/D16*100</f>
        <v>41.913871337845585</v>
      </c>
    </row>
    <row r="17" spans="1:7" ht="33">
      <c r="A17" s="285" t="s">
        <v>10</v>
      </c>
      <c r="B17" s="107" t="s">
        <v>9</v>
      </c>
      <c r="C17" s="120" t="s">
        <v>11</v>
      </c>
      <c r="D17" s="118">
        <f>[3]Вед.2019!G20</f>
        <v>1126976</v>
      </c>
      <c r="E17" s="118">
        <v>474344.22</v>
      </c>
      <c r="F17" s="286">
        <f t="shared" ref="F17:F43" si="0">E17/D17*100</f>
        <v>42.090001916633533</v>
      </c>
      <c r="G17" s="58"/>
    </row>
    <row r="18" spans="1:7" ht="49.5">
      <c r="A18" s="285" t="s">
        <v>17</v>
      </c>
      <c r="B18" s="107" t="s">
        <v>9</v>
      </c>
      <c r="C18" s="120" t="s">
        <v>18</v>
      </c>
      <c r="D18" s="126">
        <f>[3]Вед.2019!G25</f>
        <v>427835</v>
      </c>
      <c r="E18" s="126">
        <v>219157.19</v>
      </c>
      <c r="F18" s="286">
        <f t="shared" si="0"/>
        <v>51.224698774060094</v>
      </c>
      <c r="G18" s="58"/>
    </row>
    <row r="19" spans="1:7" ht="49.5">
      <c r="A19" s="285" t="s">
        <v>21</v>
      </c>
      <c r="B19" s="107" t="s">
        <v>9</v>
      </c>
      <c r="C19" s="107" t="s">
        <v>22</v>
      </c>
      <c r="D19" s="118">
        <f>[3]Вед.2019!G30</f>
        <v>4114065</v>
      </c>
      <c r="E19" s="118">
        <v>1667623.8</v>
      </c>
      <c r="F19" s="286">
        <f t="shared" si="0"/>
        <v>40.534697434289448</v>
      </c>
      <c r="G19" s="58"/>
    </row>
    <row r="20" spans="1:7" ht="18.75">
      <c r="A20" s="287" t="s">
        <v>254</v>
      </c>
      <c r="B20" s="151" t="s">
        <v>9</v>
      </c>
      <c r="C20" s="151" t="s">
        <v>79</v>
      </c>
      <c r="D20" s="122">
        <f>[3]Вед.2019!G38</f>
        <v>25000</v>
      </c>
      <c r="E20" s="122">
        <f>[2]Вед.2019!H38</f>
        <v>0</v>
      </c>
      <c r="F20" s="286">
        <f t="shared" si="0"/>
        <v>0</v>
      </c>
      <c r="G20" s="62"/>
    </row>
    <row r="21" spans="1:7" ht="16.5">
      <c r="A21" s="285" t="s">
        <v>29</v>
      </c>
      <c r="B21" s="107" t="s">
        <v>9</v>
      </c>
      <c r="C21" s="107" t="s">
        <v>30</v>
      </c>
      <c r="D21" s="118">
        <f>[3]Вед.2019!G43</f>
        <v>226000</v>
      </c>
      <c r="E21" s="118">
        <v>120124</v>
      </c>
      <c r="F21" s="286">
        <f t="shared" si="0"/>
        <v>53.152212389380523</v>
      </c>
      <c r="G21" s="58"/>
    </row>
    <row r="22" spans="1:7" ht="20.25" customHeight="1">
      <c r="A22" s="288" t="s">
        <v>32</v>
      </c>
      <c r="B22" s="152" t="s">
        <v>11</v>
      </c>
      <c r="C22" s="153"/>
      <c r="D22" s="258">
        <f>D23</f>
        <v>310200</v>
      </c>
      <c r="E22" s="258">
        <f>E23</f>
        <v>122267.48</v>
      </c>
      <c r="F22" s="284">
        <f t="shared" si="0"/>
        <v>39.415693101225017</v>
      </c>
    </row>
    <row r="23" spans="1:7" ht="18.75" customHeight="1">
      <c r="A23" s="285" t="s">
        <v>33</v>
      </c>
      <c r="B23" s="107" t="s">
        <v>11</v>
      </c>
      <c r="C23" s="120" t="s">
        <v>18</v>
      </c>
      <c r="D23" s="200">
        <v>310200</v>
      </c>
      <c r="E23" s="200">
        <v>122267.48</v>
      </c>
      <c r="F23" s="286">
        <f t="shared" si="0"/>
        <v>39.415693101225017</v>
      </c>
      <c r="G23" s="58"/>
    </row>
    <row r="24" spans="1:7" ht="33">
      <c r="A24" s="283" t="s">
        <v>35</v>
      </c>
      <c r="B24" s="110" t="s">
        <v>18</v>
      </c>
      <c r="C24" s="110"/>
      <c r="D24" s="111">
        <f>D25+D26</f>
        <v>65600</v>
      </c>
      <c r="E24" s="111">
        <f>E25+E26</f>
        <v>25695</v>
      </c>
      <c r="F24" s="284">
        <f t="shared" si="0"/>
        <v>39.169207317073166</v>
      </c>
    </row>
    <row r="25" spans="1:7" ht="17.25" customHeight="1">
      <c r="A25" s="285" t="s">
        <v>36</v>
      </c>
      <c r="B25" s="107" t="s">
        <v>18</v>
      </c>
      <c r="C25" s="107" t="s">
        <v>11</v>
      </c>
      <c r="D25" s="126">
        <f>[3]Вед.2019!G63</f>
        <v>17600</v>
      </c>
      <c r="E25" s="126">
        <v>10600</v>
      </c>
      <c r="F25" s="286">
        <f t="shared" si="0"/>
        <v>60.227272727272727</v>
      </c>
      <c r="G25" s="58"/>
    </row>
    <row r="26" spans="1:7" ht="15.75" customHeight="1">
      <c r="A26" s="289" t="s">
        <v>43</v>
      </c>
      <c r="B26" s="107" t="s">
        <v>18</v>
      </c>
      <c r="C26" s="107" t="s">
        <v>44</v>
      </c>
      <c r="D26" s="126">
        <f>[3]Вед.2019!G74</f>
        <v>48000</v>
      </c>
      <c r="E26" s="126">
        <v>15095</v>
      </c>
      <c r="F26" s="286">
        <f t="shared" si="0"/>
        <v>31.447916666666664</v>
      </c>
      <c r="G26" s="58"/>
    </row>
    <row r="27" spans="1:7" ht="18.75" customHeight="1">
      <c r="A27" s="283" t="s">
        <v>45</v>
      </c>
      <c r="B27" s="110" t="s">
        <v>22</v>
      </c>
      <c r="C27" s="110"/>
      <c r="D27" s="121">
        <f>+D28</f>
        <v>689638.72</v>
      </c>
      <c r="E27" s="121">
        <f>+E28</f>
        <v>54976.28</v>
      </c>
      <c r="F27" s="284">
        <f t="shared" si="0"/>
        <v>7.971750774086467</v>
      </c>
    </row>
    <row r="28" spans="1:7" ht="16.5">
      <c r="A28" s="285" t="s">
        <v>47</v>
      </c>
      <c r="B28" s="120" t="s">
        <v>22</v>
      </c>
      <c r="C28" s="117" t="s">
        <v>39</v>
      </c>
      <c r="D28" s="118">
        <f>[3]Вед.2019!G81</f>
        <v>689638.72</v>
      </c>
      <c r="E28" s="118">
        <v>54976.28</v>
      </c>
      <c r="F28" s="286">
        <f t="shared" si="0"/>
        <v>7.971750774086467</v>
      </c>
      <c r="G28" s="58"/>
    </row>
    <row r="29" spans="1:7" ht="16.5">
      <c r="A29" s="283" t="s">
        <v>49</v>
      </c>
      <c r="B29" s="110" t="s">
        <v>50</v>
      </c>
      <c r="C29" s="110"/>
      <c r="D29" s="111">
        <f>D30+D31+D32+D33</f>
        <v>3503034</v>
      </c>
      <c r="E29" s="111">
        <f>E30+E31+E32+E33</f>
        <v>557491.79</v>
      </c>
      <c r="F29" s="284">
        <f t="shared" si="0"/>
        <v>15.914541223408051</v>
      </c>
      <c r="G29" s="154"/>
    </row>
    <row r="30" spans="1:7" ht="16.5">
      <c r="A30" s="290" t="s">
        <v>51</v>
      </c>
      <c r="B30" s="259" t="s">
        <v>50</v>
      </c>
      <c r="C30" s="155" t="s">
        <v>9</v>
      </c>
      <c r="D30" s="260">
        <f>[3]Вед.2019!G87</f>
        <v>117968</v>
      </c>
      <c r="E30" s="260">
        <f>[2]Вед.2019!H87</f>
        <v>0</v>
      </c>
      <c r="F30" s="286">
        <f t="shared" si="0"/>
        <v>0</v>
      </c>
      <c r="G30" s="58"/>
    </row>
    <row r="31" spans="1:7" ht="16.5">
      <c r="A31" s="285" t="s">
        <v>52</v>
      </c>
      <c r="B31" s="107" t="s">
        <v>50</v>
      </c>
      <c r="C31" s="107" t="s">
        <v>11</v>
      </c>
      <c r="D31" s="200">
        <f>[3]Вед.2019!G92</f>
        <v>1601500</v>
      </c>
      <c r="E31" s="200">
        <v>275529</v>
      </c>
      <c r="F31" s="286">
        <f t="shared" si="0"/>
        <v>17.204433343740245</v>
      </c>
      <c r="G31" s="58"/>
    </row>
    <row r="32" spans="1:7" ht="16.5">
      <c r="A32" s="285" t="s">
        <v>55</v>
      </c>
      <c r="B32" s="120" t="s">
        <v>50</v>
      </c>
      <c r="C32" s="120" t="s">
        <v>18</v>
      </c>
      <c r="D32" s="200">
        <f>[3]Вед.2019!G102</f>
        <v>1715566</v>
      </c>
      <c r="E32" s="200">
        <v>281962.78999999998</v>
      </c>
      <c r="F32" s="286">
        <f t="shared" si="0"/>
        <v>16.43555479649282</v>
      </c>
      <c r="G32" s="58"/>
    </row>
    <row r="33" spans="1:7" ht="16.5">
      <c r="A33" s="291" t="s">
        <v>627</v>
      </c>
      <c r="B33" s="120" t="s">
        <v>50</v>
      </c>
      <c r="C33" s="120" t="s">
        <v>50</v>
      </c>
      <c r="D33" s="200">
        <f>[3]Вед.2019!G128</f>
        <v>68000</v>
      </c>
      <c r="E33" s="200">
        <f>[2]Вед.2019!H121</f>
        <v>0</v>
      </c>
      <c r="F33" s="286">
        <f t="shared" si="0"/>
        <v>0</v>
      </c>
      <c r="G33" s="58"/>
    </row>
    <row r="34" spans="1:7" ht="16.5">
      <c r="A34" s="283" t="s">
        <v>63</v>
      </c>
      <c r="B34" s="110" t="s">
        <v>64</v>
      </c>
      <c r="C34" s="110"/>
      <c r="D34" s="111">
        <f>D35+D36</f>
        <v>14192487</v>
      </c>
      <c r="E34" s="111">
        <f>E35+E36</f>
        <v>7119192.0999999996</v>
      </c>
      <c r="F34" s="284">
        <f t="shared" si="0"/>
        <v>50.161695409691056</v>
      </c>
    </row>
    <row r="35" spans="1:7" ht="16.5">
      <c r="A35" s="285" t="s">
        <v>38</v>
      </c>
      <c r="B35" s="107" t="s">
        <v>64</v>
      </c>
      <c r="C35" s="107" t="s">
        <v>9</v>
      </c>
      <c r="D35" s="126">
        <f>[3]Вед.2019!G134</f>
        <v>11753571</v>
      </c>
      <c r="E35" s="126">
        <v>6131417.2599999998</v>
      </c>
      <c r="F35" s="286">
        <f t="shared" si="0"/>
        <v>52.166420401084913</v>
      </c>
      <c r="G35" s="58"/>
    </row>
    <row r="36" spans="1:7" ht="16.5">
      <c r="A36" s="285" t="s">
        <v>70</v>
      </c>
      <c r="B36" s="120" t="s">
        <v>64</v>
      </c>
      <c r="C36" s="120" t="s">
        <v>22</v>
      </c>
      <c r="D36" s="122">
        <f>[3]Вед.2019!G152</f>
        <v>2438916</v>
      </c>
      <c r="E36" s="122">
        <v>987774.84</v>
      </c>
      <c r="F36" s="286">
        <f t="shared" si="0"/>
        <v>40.500568285254595</v>
      </c>
    </row>
    <row r="37" spans="1:7" ht="16.5">
      <c r="A37" s="283" t="s">
        <v>634</v>
      </c>
      <c r="B37" s="110" t="s">
        <v>39</v>
      </c>
      <c r="C37" s="110"/>
      <c r="D37" s="121">
        <f>D38</f>
        <v>0</v>
      </c>
      <c r="E37" s="121">
        <f>E38</f>
        <v>0</v>
      </c>
      <c r="F37" s="284">
        <v>0</v>
      </c>
    </row>
    <row r="38" spans="1:7" ht="16.5">
      <c r="A38" s="285" t="s">
        <v>635</v>
      </c>
      <c r="B38" s="120" t="s">
        <v>39</v>
      </c>
      <c r="C38" s="120" t="s">
        <v>39</v>
      </c>
      <c r="D38" s="122">
        <v>0</v>
      </c>
      <c r="E38" s="122">
        <v>0</v>
      </c>
      <c r="F38" s="286">
        <v>0</v>
      </c>
    </row>
    <row r="39" spans="1:7" ht="16.5">
      <c r="A39" s="283" t="s">
        <v>71</v>
      </c>
      <c r="B39" s="110" t="s">
        <v>44</v>
      </c>
      <c r="C39" s="110"/>
      <c r="D39" s="121">
        <f>D40+D41</f>
        <v>452564</v>
      </c>
      <c r="E39" s="121">
        <f>E40+E41</f>
        <v>174095</v>
      </c>
      <c r="F39" s="284">
        <f t="shared" si="0"/>
        <v>38.468592287499668</v>
      </c>
    </row>
    <row r="40" spans="1:7" ht="16.5">
      <c r="A40" s="292" t="s">
        <v>72</v>
      </c>
      <c r="B40" s="115" t="s">
        <v>44</v>
      </c>
      <c r="C40" s="117" t="s">
        <v>9</v>
      </c>
      <c r="D40" s="118">
        <f>[3]Вед.2019!G165</f>
        <v>147564</v>
      </c>
      <c r="E40" s="118">
        <v>73782</v>
      </c>
      <c r="F40" s="286">
        <f t="shared" si="0"/>
        <v>50</v>
      </c>
    </row>
    <row r="41" spans="1:7" ht="16.5">
      <c r="A41" s="285" t="s">
        <v>75</v>
      </c>
      <c r="B41" s="120" t="s">
        <v>44</v>
      </c>
      <c r="C41" s="120" t="s">
        <v>18</v>
      </c>
      <c r="D41" s="122">
        <f>[3]Вед.2019!G170</f>
        <v>305000</v>
      </c>
      <c r="E41" s="122">
        <f>Вед.2019!H170</f>
        <v>100313</v>
      </c>
      <c r="F41" s="286">
        <f t="shared" si="0"/>
        <v>32.889508196721309</v>
      </c>
    </row>
    <row r="42" spans="1:7" ht="16.5">
      <c r="A42" s="293" t="s">
        <v>78</v>
      </c>
      <c r="B42" s="110" t="s">
        <v>79</v>
      </c>
      <c r="C42" s="110"/>
      <c r="D42" s="121">
        <f>D43</f>
        <v>3582437</v>
      </c>
      <c r="E42" s="121">
        <f>E43</f>
        <v>1261173.0300000003</v>
      </c>
      <c r="F42" s="284">
        <f t="shared" si="0"/>
        <v>35.204332413940577</v>
      </c>
      <c r="G42" s="156"/>
    </row>
    <row r="43" spans="1:7" ht="16.5">
      <c r="A43" s="294" t="s">
        <v>80</v>
      </c>
      <c r="B43" s="120" t="s">
        <v>79</v>
      </c>
      <c r="C43" s="107" t="s">
        <v>9</v>
      </c>
      <c r="D43" s="118">
        <f>[3]Вед.2019!G189</f>
        <v>3582437</v>
      </c>
      <c r="E43" s="118">
        <f>Вед.2019!H189</f>
        <v>1261173.0300000003</v>
      </c>
      <c r="F43" s="286">
        <f t="shared" si="0"/>
        <v>35.204332413940577</v>
      </c>
      <c r="G43" s="58"/>
    </row>
    <row r="44" spans="1:7" ht="18" customHeight="1">
      <c r="A44" s="295" t="s">
        <v>84</v>
      </c>
      <c r="B44" s="296"/>
      <c r="C44" s="296"/>
      <c r="D44" s="297">
        <f>D16+D22+D24+D27+D29+D34+D39+D42+D37</f>
        <v>28715836.719999999</v>
      </c>
      <c r="E44" s="297">
        <f>E16+E22+E24+E27+E29+E34+E39+E42+E37</f>
        <v>11796139.890000001</v>
      </c>
      <c r="F44" s="297">
        <f>E44/D44*100</f>
        <v>41.078865314010606</v>
      </c>
    </row>
    <row r="45" spans="1:7" ht="18.75" customHeight="1">
      <c r="A45" s="90"/>
      <c r="C45" s="64"/>
      <c r="D45" s="64"/>
      <c r="E45" s="64"/>
      <c r="F45" s="65"/>
      <c r="G45" s="58"/>
    </row>
    <row r="46" spans="1:7" ht="21.75" customHeight="1">
      <c r="A46" s="90"/>
      <c r="C46" s="64"/>
      <c r="D46" s="64"/>
      <c r="E46" s="64"/>
      <c r="F46" s="65"/>
    </row>
    <row r="47" spans="1:7" ht="18.2" customHeight="1"/>
  </sheetData>
  <sheetProtection selectLockedCells="1" selectUnlockedCells="1"/>
  <mergeCells count="3">
    <mergeCell ref="A13:F13"/>
    <mergeCell ref="A12:H12"/>
    <mergeCell ref="A11:I11"/>
  </mergeCells>
  <phoneticPr fontId="0" type="noConversion"/>
  <pageMargins left="1.5748031496062993" right="0" top="0.39370078740157483" bottom="0.39370078740157483" header="0.51181102362204722" footer="0.51181102362204722"/>
  <pageSetup paperSize="9" scale="62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U164"/>
  <sheetViews>
    <sheetView view="pageBreakPreview" zoomScaleNormal="80" workbookViewId="0">
      <selection activeCell="N21" sqref="N21"/>
    </sheetView>
  </sheetViews>
  <sheetFormatPr defaultRowHeight="12.75"/>
  <cols>
    <col min="1" max="1" width="68.140625" style="77" customWidth="1"/>
    <col min="2" max="2" width="16" style="78" customWidth="1"/>
    <col min="3" max="3" width="7.7109375" style="79" customWidth="1"/>
    <col min="4" max="4" width="20.85546875" style="79" customWidth="1"/>
    <col min="5" max="5" width="22.28515625" style="79" customWidth="1"/>
    <col min="6" max="6" width="10.85546875" style="80" customWidth="1"/>
    <col min="7" max="7" width="6.5703125" style="79" hidden="1" customWidth="1"/>
    <col min="8" max="8" width="18.140625" style="79" hidden="1" customWidth="1"/>
    <col min="9" max="11" width="9.140625" style="79" hidden="1" customWidth="1"/>
    <col min="12" max="16384" width="9.140625" style="79"/>
  </cols>
  <sheetData>
    <row r="1" spans="1:255" ht="15.75">
      <c r="A1" s="203" t="s">
        <v>693</v>
      </c>
      <c r="B1" s="204"/>
      <c r="C1" s="204"/>
      <c r="D1" s="204"/>
      <c r="E1" s="204"/>
      <c r="F1" s="204"/>
      <c r="G1" s="66"/>
      <c r="H1" s="66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15.75">
      <c r="A2" s="205" t="s">
        <v>664</v>
      </c>
      <c r="B2" s="206"/>
      <c r="C2" s="207"/>
      <c r="D2" s="207"/>
      <c r="E2" s="207"/>
      <c r="F2" s="207"/>
      <c r="G2" s="184"/>
      <c r="H2" s="18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ht="15.75">
      <c r="A3" s="208" t="s">
        <v>665</v>
      </c>
      <c r="B3" s="206"/>
      <c r="C3" s="209"/>
      <c r="D3" s="209"/>
      <c r="E3" s="209"/>
      <c r="F3" s="209"/>
      <c r="G3" s="184"/>
      <c r="H3" s="186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ht="15.75">
      <c r="A4" s="203" t="s">
        <v>732</v>
      </c>
      <c r="B4" s="204"/>
      <c r="C4" s="204"/>
      <c r="D4" s="204"/>
      <c r="E4" s="204"/>
      <c r="F4" s="204"/>
      <c r="G4" s="188"/>
      <c r="H4" s="185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15.75">
      <c r="A5"/>
      <c r="B5" s="187"/>
      <c r="C5" s="188"/>
      <c r="D5" s="188"/>
      <c r="E5" s="188"/>
      <c r="F5" s="188"/>
      <c r="G5" s="188"/>
      <c r="H5" s="18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ht="15.75">
      <c r="A6"/>
      <c r="B6" s="187"/>
      <c r="C6" s="189"/>
      <c r="D6" s="189"/>
      <c r="E6" s="189"/>
      <c r="F6" s="189"/>
      <c r="G6" s="189"/>
      <c r="H6" s="18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ht="15.75">
      <c r="A7"/>
      <c r="B7" s="183"/>
      <c r="C7" s="184"/>
      <c r="D7" s="184"/>
      <c r="E7" s="184"/>
      <c r="F7" s="184"/>
      <c r="G7" s="189"/>
      <c r="H7" s="189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ht="15.75">
      <c r="A8"/>
      <c r="B8" s="187"/>
      <c r="C8" s="188"/>
      <c r="D8" s="188"/>
      <c r="E8" s="188"/>
      <c r="F8" s="188"/>
      <c r="G8" s="188"/>
      <c r="H8" s="185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15.75">
      <c r="A9"/>
      <c r="B9" s="187"/>
      <c r="C9" s="188"/>
      <c r="D9" s="188"/>
      <c r="E9" s="188"/>
      <c r="F9" s="188"/>
      <c r="G9" s="188"/>
      <c r="H9" s="185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15.75">
      <c r="A10"/>
      <c r="B10" s="187"/>
      <c r="C10" s="188"/>
      <c r="D10" s="188"/>
      <c r="E10" s="188"/>
      <c r="F10" s="188"/>
      <c r="G10" s="188"/>
      <c r="H10" s="185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19.5">
      <c r="A11" s="336" t="s">
        <v>684</v>
      </c>
      <c r="B11" s="336"/>
      <c r="C11" s="336"/>
      <c r="D11" s="336"/>
      <c r="E11" s="336"/>
      <c r="F11" s="336"/>
      <c r="G11" s="336"/>
      <c r="H11" s="336"/>
      <c r="I11" s="336"/>
      <c r="J11" s="336"/>
      <c r="K11" s="28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ht="16.5">
      <c r="A12" s="334" t="s">
        <v>691</v>
      </c>
      <c r="B12" s="334"/>
      <c r="C12" s="334"/>
      <c r="D12" s="334"/>
      <c r="E12" s="334"/>
      <c r="F12" s="334"/>
      <c r="G12" s="334"/>
      <c r="H12" s="334"/>
      <c r="I12" s="334"/>
      <c r="J12" s="334"/>
      <c r="K12" s="28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ht="16.5">
      <c r="A13" s="334" t="s">
        <v>434</v>
      </c>
      <c r="B13" s="334"/>
      <c r="C13" s="334"/>
      <c r="D13" s="334"/>
      <c r="E13" s="334"/>
      <c r="F13" s="334"/>
      <c r="G13" s="334"/>
      <c r="H13" s="334"/>
      <c r="I13" s="334"/>
      <c r="J13" s="334"/>
      <c r="K13" s="28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5" ht="16.5">
      <c r="A14" s="337" t="s">
        <v>692</v>
      </c>
      <c r="B14" s="337"/>
      <c r="C14" s="337"/>
      <c r="D14" s="337"/>
      <c r="E14" s="337"/>
      <c r="F14" s="337"/>
      <c r="G14" s="337"/>
      <c r="H14" s="337"/>
      <c r="I14" s="337"/>
      <c r="J14" s="337"/>
      <c r="K14" s="332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5" ht="16.5">
      <c r="A15" s="334" t="s">
        <v>725</v>
      </c>
      <c r="B15" s="334"/>
      <c r="C15" s="334"/>
      <c r="D15" s="334"/>
      <c r="E15" s="334"/>
      <c r="F15" s="334"/>
      <c r="G15" s="334"/>
      <c r="H15" s="334"/>
      <c r="I15" s="334"/>
      <c r="J15" s="28"/>
      <c r="K15" s="28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6.5">
      <c r="A16"/>
      <c r="B16" s="66"/>
      <c r="C16" s="159"/>
      <c r="D16" s="159"/>
      <c r="E16" s="159"/>
      <c r="F16" s="159"/>
      <c r="G16" s="66"/>
      <c r="H16" s="6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11" ht="19.5" thickBot="1">
      <c r="A17" s="81"/>
      <c r="B17" s="82"/>
      <c r="C17" s="83"/>
      <c r="D17" s="83"/>
      <c r="E17" s="83"/>
      <c r="F17" s="6" t="s">
        <v>102</v>
      </c>
      <c r="G17" s="83"/>
      <c r="H17" s="62"/>
    </row>
    <row r="18" spans="1:11" ht="50.25" thickBot="1">
      <c r="A18" s="264" t="s">
        <v>104</v>
      </c>
      <c r="B18" s="265" t="s">
        <v>6</v>
      </c>
      <c r="C18" s="266" t="s">
        <v>7</v>
      </c>
      <c r="D18" s="256" t="s">
        <v>643</v>
      </c>
      <c r="E18" s="256" t="s">
        <v>720</v>
      </c>
      <c r="F18" s="257" t="s">
        <v>686</v>
      </c>
      <c r="G18" s="84"/>
      <c r="H18" s="84"/>
    </row>
    <row r="19" spans="1:11" ht="21" customHeight="1" thickBot="1">
      <c r="A19" s="300" t="s">
        <v>59</v>
      </c>
      <c r="B19" s="301"/>
      <c r="C19" s="302"/>
      <c r="D19" s="303">
        <f>D20+D24+D29+D36+D48+D61+D72+D76+D80+D84+D101+D116+D128+D132+D136</f>
        <v>22503760.719999999</v>
      </c>
      <c r="E19" s="303">
        <f>E20+E24+E29+E36+E48+E61+E72+E76+E80+E84+E101+E116+E128+E132+E136</f>
        <v>9192623.1999999993</v>
      </c>
      <c r="F19" s="303">
        <f t="shared" ref="F19:F44" si="0">E19/D19*100</f>
        <v>40.849275436128082</v>
      </c>
      <c r="G19" s="68"/>
      <c r="H19" s="85"/>
    </row>
    <row r="20" spans="1:11" ht="50.25" customHeight="1">
      <c r="A20" s="304" t="s">
        <v>620</v>
      </c>
      <c r="B20" s="305" t="s">
        <v>267</v>
      </c>
      <c r="C20" s="305"/>
      <c r="D20" s="306">
        <f t="shared" ref="D20:E22" si="1">D21</f>
        <v>48300</v>
      </c>
      <c r="E20" s="306">
        <f t="shared" si="1"/>
        <v>12644</v>
      </c>
      <c r="F20" s="307">
        <f t="shared" si="0"/>
        <v>26.178053830227743</v>
      </c>
      <c r="G20" s="86"/>
      <c r="H20" s="85"/>
    </row>
    <row r="21" spans="1:11" ht="18.75" customHeight="1" thickBot="1">
      <c r="A21" s="101" t="s">
        <v>270</v>
      </c>
      <c r="B21" s="117" t="s">
        <v>268</v>
      </c>
      <c r="C21" s="117"/>
      <c r="D21" s="118">
        <f t="shared" si="1"/>
        <v>48300</v>
      </c>
      <c r="E21" s="118">
        <f t="shared" si="1"/>
        <v>12644</v>
      </c>
      <c r="F21" s="299">
        <f t="shared" si="0"/>
        <v>26.178053830227743</v>
      </c>
      <c r="G21" s="86"/>
      <c r="H21" s="85"/>
    </row>
    <row r="22" spans="1:11" ht="17.25" customHeight="1" thickBot="1">
      <c r="A22" s="133" t="s">
        <v>46</v>
      </c>
      <c r="B22" s="117" t="s">
        <v>269</v>
      </c>
      <c r="C22" s="117"/>
      <c r="D22" s="118">
        <f t="shared" si="1"/>
        <v>48300</v>
      </c>
      <c r="E22" s="118">
        <f t="shared" si="1"/>
        <v>12644</v>
      </c>
      <c r="F22" s="299">
        <f t="shared" si="0"/>
        <v>26.178053830227743</v>
      </c>
      <c r="G22" s="86"/>
      <c r="H22" s="85"/>
      <c r="K22" s="164"/>
    </row>
    <row r="23" spans="1:11" ht="36.200000000000003" customHeight="1">
      <c r="A23" s="140" t="s">
        <v>25</v>
      </c>
      <c r="B23" s="117" t="s">
        <v>269</v>
      </c>
      <c r="C23" s="117" t="s">
        <v>26</v>
      </c>
      <c r="D23" s="118">
        <v>48300</v>
      </c>
      <c r="E23" s="118">
        <f>Вед.2019!H106</f>
        <v>12644</v>
      </c>
      <c r="F23" s="299">
        <f t="shared" si="0"/>
        <v>26.178053830227743</v>
      </c>
      <c r="G23" s="86"/>
      <c r="H23" s="85"/>
    </row>
    <row r="24" spans="1:11" ht="50.25" customHeight="1">
      <c r="A24" s="131" t="s">
        <v>621</v>
      </c>
      <c r="B24" s="113" t="s">
        <v>263</v>
      </c>
      <c r="C24" s="113"/>
      <c r="D24" s="114">
        <f>D25</f>
        <v>48000</v>
      </c>
      <c r="E24" s="114">
        <f>E25</f>
        <v>15095</v>
      </c>
      <c r="F24" s="298">
        <f t="shared" si="0"/>
        <v>31.447916666666664</v>
      </c>
      <c r="G24" s="87"/>
      <c r="H24" s="85"/>
    </row>
    <row r="25" spans="1:11" ht="37.35" customHeight="1">
      <c r="A25" s="101" t="s">
        <v>266</v>
      </c>
      <c r="B25" s="117" t="s">
        <v>264</v>
      </c>
      <c r="C25" s="117"/>
      <c r="D25" s="118">
        <f>D26</f>
        <v>48000</v>
      </c>
      <c r="E25" s="118">
        <f>E26</f>
        <v>15095</v>
      </c>
      <c r="F25" s="299">
        <f t="shared" si="0"/>
        <v>31.447916666666664</v>
      </c>
      <c r="G25" s="87"/>
      <c r="H25" s="85"/>
    </row>
    <row r="26" spans="1:11" ht="37.35" customHeight="1">
      <c r="A26" s="139" t="s">
        <v>435</v>
      </c>
      <c r="B26" s="117" t="s">
        <v>265</v>
      </c>
      <c r="C26" s="117"/>
      <c r="D26" s="118">
        <f>D27+D28</f>
        <v>48000</v>
      </c>
      <c r="E26" s="118">
        <f>E27+E28</f>
        <v>15095</v>
      </c>
      <c r="F26" s="299">
        <f t="shared" si="0"/>
        <v>31.447916666666664</v>
      </c>
      <c r="G26" s="87"/>
      <c r="H26" s="85"/>
    </row>
    <row r="27" spans="1:11" ht="37.35" customHeight="1">
      <c r="A27" s="140" t="s">
        <v>25</v>
      </c>
      <c r="B27" s="117" t="s">
        <v>265</v>
      </c>
      <c r="C27" s="117" t="s">
        <v>26</v>
      </c>
      <c r="D27" s="118">
        <f>[3]Вед.2019!G78</f>
        <v>36000</v>
      </c>
      <c r="E27" s="118">
        <f>Вед.2019!H78</f>
        <v>15095</v>
      </c>
      <c r="F27" s="299">
        <f t="shared" si="0"/>
        <v>41.930555555555557</v>
      </c>
      <c r="G27" s="87"/>
      <c r="H27" s="85"/>
    </row>
    <row r="28" spans="1:11" ht="22.5" customHeight="1">
      <c r="A28" s="132" t="s">
        <v>681</v>
      </c>
      <c r="B28" s="117" t="s">
        <v>265</v>
      </c>
      <c r="C28" s="117" t="s">
        <v>666</v>
      </c>
      <c r="D28" s="118">
        <f>[3]Вед.2019!G79</f>
        <v>12000</v>
      </c>
      <c r="E28" s="118">
        <f>[3]Вед.2019!H79</f>
        <v>0</v>
      </c>
      <c r="F28" s="299">
        <f t="shared" si="0"/>
        <v>0</v>
      </c>
      <c r="G28" s="87"/>
      <c r="H28" s="85"/>
    </row>
    <row r="29" spans="1:11" ht="48.75" customHeight="1">
      <c r="A29" s="308" t="s">
        <v>583</v>
      </c>
      <c r="B29" s="113" t="s">
        <v>290</v>
      </c>
      <c r="C29" s="113"/>
      <c r="D29" s="114">
        <f>D30</f>
        <v>60000</v>
      </c>
      <c r="E29" s="114">
        <f>E30</f>
        <v>13680</v>
      </c>
      <c r="F29" s="298">
        <f t="shared" si="0"/>
        <v>22.8</v>
      </c>
      <c r="G29" s="87"/>
      <c r="H29" s="85"/>
    </row>
    <row r="30" spans="1:11" ht="18.75" customHeight="1">
      <c r="A30" s="168" t="s">
        <v>503</v>
      </c>
      <c r="B30" s="117" t="s">
        <v>287</v>
      </c>
      <c r="C30" s="117"/>
      <c r="D30" s="118">
        <f>D31+D33</f>
        <v>60000</v>
      </c>
      <c r="E30" s="118">
        <f>E31+E33</f>
        <v>13680</v>
      </c>
      <c r="F30" s="299">
        <f t="shared" si="0"/>
        <v>22.8</v>
      </c>
      <c r="G30" s="87"/>
      <c r="H30" s="85"/>
    </row>
    <row r="31" spans="1:11" ht="21" customHeight="1">
      <c r="A31" s="168" t="s">
        <v>504</v>
      </c>
      <c r="B31" s="117" t="s">
        <v>613</v>
      </c>
      <c r="C31" s="117"/>
      <c r="D31" s="118">
        <f>D32</f>
        <v>18000</v>
      </c>
      <c r="E31" s="118">
        <f>E32</f>
        <v>0</v>
      </c>
      <c r="F31" s="299">
        <f t="shared" si="0"/>
        <v>0</v>
      </c>
      <c r="G31" s="87"/>
      <c r="H31" s="85"/>
    </row>
    <row r="32" spans="1:11" ht="33.75" customHeight="1">
      <c r="A32" s="132" t="s">
        <v>25</v>
      </c>
      <c r="B32" s="117" t="s">
        <v>613</v>
      </c>
      <c r="C32" s="117" t="s">
        <v>26</v>
      </c>
      <c r="D32" s="118">
        <f>[3]Вед.2019!G54</f>
        <v>18000</v>
      </c>
      <c r="E32" s="118">
        <f>Вед.2019!H54</f>
        <v>0</v>
      </c>
      <c r="F32" s="299">
        <f t="shared" si="0"/>
        <v>0</v>
      </c>
      <c r="G32" s="87"/>
      <c r="H32" s="85"/>
    </row>
    <row r="33" spans="1:8" ht="18.75" customHeight="1">
      <c r="A33" s="140" t="s">
        <v>46</v>
      </c>
      <c r="B33" s="117" t="s">
        <v>595</v>
      </c>
      <c r="C33" s="117"/>
      <c r="D33" s="118">
        <f>D34+D35</f>
        <v>42000</v>
      </c>
      <c r="E33" s="118">
        <f>E34+E35</f>
        <v>13680</v>
      </c>
      <c r="F33" s="299">
        <f t="shared" si="0"/>
        <v>32.571428571428577</v>
      </c>
      <c r="G33" s="87"/>
      <c r="H33" s="85"/>
    </row>
    <row r="34" spans="1:8" ht="33.75" customHeight="1">
      <c r="A34" s="140" t="s">
        <v>25</v>
      </c>
      <c r="B34" s="117" t="s">
        <v>595</v>
      </c>
      <c r="C34" s="117" t="s">
        <v>26</v>
      </c>
      <c r="D34" s="118">
        <f>[3]Вед.2019!G110</f>
        <v>23000</v>
      </c>
      <c r="E34" s="118">
        <f>Вед.2019!H110</f>
        <v>0</v>
      </c>
      <c r="F34" s="299">
        <f t="shared" si="0"/>
        <v>0</v>
      </c>
      <c r="G34" s="87"/>
      <c r="H34" s="87"/>
    </row>
    <row r="35" spans="1:8" ht="18.75" customHeight="1">
      <c r="A35" s="309" t="s">
        <v>667</v>
      </c>
      <c r="B35" s="117" t="s">
        <v>595</v>
      </c>
      <c r="C35" s="117" t="s">
        <v>666</v>
      </c>
      <c r="D35" s="118">
        <v>19000</v>
      </c>
      <c r="E35" s="118">
        <f>Вед.2019!H111</f>
        <v>13680</v>
      </c>
      <c r="F35" s="299">
        <f t="shared" si="0"/>
        <v>72</v>
      </c>
      <c r="G35" s="87"/>
      <c r="H35" s="87"/>
    </row>
    <row r="36" spans="1:8" ht="51" customHeight="1">
      <c r="A36" s="131" t="s">
        <v>585</v>
      </c>
      <c r="B36" s="110" t="s">
        <v>440</v>
      </c>
      <c r="C36" s="110"/>
      <c r="D36" s="125">
        <f>D37+D42+D45</f>
        <v>3572937</v>
      </c>
      <c r="E36" s="125">
        <f>E37+E42+E45</f>
        <v>1261173.0300000003</v>
      </c>
      <c r="F36" s="298">
        <f t="shared" si="0"/>
        <v>35.297936403580593</v>
      </c>
      <c r="G36" s="87"/>
      <c r="H36" s="85"/>
    </row>
    <row r="37" spans="1:8" ht="18.75" customHeight="1">
      <c r="A37" s="101" t="s">
        <v>309</v>
      </c>
      <c r="B37" s="120" t="s">
        <v>300</v>
      </c>
      <c r="C37" s="120"/>
      <c r="D37" s="126">
        <f>D38</f>
        <v>3280237</v>
      </c>
      <c r="E37" s="126">
        <f>E38</f>
        <v>1172200.1500000001</v>
      </c>
      <c r="F37" s="299">
        <f t="shared" si="0"/>
        <v>35.735227363144801</v>
      </c>
      <c r="G37" s="87"/>
      <c r="H37" s="85"/>
    </row>
    <row r="38" spans="1:8" ht="17.25" customHeight="1">
      <c r="A38" s="139" t="s">
        <v>66</v>
      </c>
      <c r="B38" s="120" t="s">
        <v>606</v>
      </c>
      <c r="C38" s="120"/>
      <c r="D38" s="126">
        <f>D39+D40+D41</f>
        <v>3280237</v>
      </c>
      <c r="E38" s="126">
        <f>E39+E40+E41</f>
        <v>1172200.1500000001</v>
      </c>
      <c r="F38" s="299">
        <f t="shared" si="0"/>
        <v>35.735227363144801</v>
      </c>
      <c r="G38" s="87"/>
      <c r="H38" s="85"/>
    </row>
    <row r="39" spans="1:8" ht="16.5" customHeight="1">
      <c r="A39" s="140" t="s">
        <v>67</v>
      </c>
      <c r="B39" s="120" t="s">
        <v>606</v>
      </c>
      <c r="C39" s="120" t="s">
        <v>68</v>
      </c>
      <c r="D39" s="126">
        <f>[3]Вед.2019!G197</f>
        <v>1689536</v>
      </c>
      <c r="E39" s="126">
        <f>Вед.2019!H197</f>
        <v>460258.09</v>
      </c>
      <c r="F39" s="299">
        <f t="shared" si="0"/>
        <v>27.241685882987994</v>
      </c>
      <c r="G39" s="87"/>
      <c r="H39" s="85"/>
    </row>
    <row r="40" spans="1:8" ht="37.5" customHeight="1">
      <c r="A40" s="140" t="s">
        <v>25</v>
      </c>
      <c r="B40" s="120" t="s">
        <v>606</v>
      </c>
      <c r="C40" s="120" t="s">
        <v>26</v>
      </c>
      <c r="D40" s="126">
        <f>[3]Вед.2019!G198</f>
        <v>1249701</v>
      </c>
      <c r="E40" s="126">
        <f>Вед.2019!H198</f>
        <v>549902.06000000006</v>
      </c>
      <c r="F40" s="299">
        <f t="shared" si="0"/>
        <v>44.002690243506251</v>
      </c>
      <c r="G40" s="87"/>
      <c r="H40" s="85"/>
    </row>
    <row r="41" spans="1:8" ht="16.5" customHeight="1">
      <c r="A41" s="133" t="s">
        <v>27</v>
      </c>
      <c r="B41" s="120" t="s">
        <v>606</v>
      </c>
      <c r="C41" s="120" t="s">
        <v>28</v>
      </c>
      <c r="D41" s="126">
        <f>[3]Вед.2019!G199</f>
        <v>341000</v>
      </c>
      <c r="E41" s="126">
        <f>Вед.2019!H199</f>
        <v>162040</v>
      </c>
      <c r="F41" s="299">
        <f t="shared" si="0"/>
        <v>47.519061583577717</v>
      </c>
      <c r="G41" s="87"/>
      <c r="H41" s="85"/>
    </row>
    <row r="42" spans="1:8" ht="33.75" customHeight="1">
      <c r="A42" s="135" t="s">
        <v>310</v>
      </c>
      <c r="B42" s="120" t="s">
        <v>607</v>
      </c>
      <c r="C42" s="120"/>
      <c r="D42" s="126">
        <f>D43</f>
        <v>292700</v>
      </c>
      <c r="E42" s="126">
        <f>E43</f>
        <v>88972.88</v>
      </c>
      <c r="F42" s="299">
        <f t="shared" si="0"/>
        <v>30.397294157840793</v>
      </c>
      <c r="G42" s="87"/>
      <c r="H42" s="85"/>
    </row>
    <row r="43" spans="1:8" ht="19.5" customHeight="1">
      <c r="A43" s="135" t="s">
        <v>83</v>
      </c>
      <c r="B43" s="120" t="s">
        <v>608</v>
      </c>
      <c r="C43" s="120"/>
      <c r="D43" s="126">
        <f>D44</f>
        <v>292700</v>
      </c>
      <c r="E43" s="126">
        <f>E44</f>
        <v>88972.88</v>
      </c>
      <c r="F43" s="299">
        <f t="shared" si="0"/>
        <v>30.397294157840793</v>
      </c>
      <c r="G43" s="87"/>
      <c r="H43" s="85"/>
    </row>
    <row r="44" spans="1:8" ht="36.75" customHeight="1">
      <c r="A44" s="140" t="s">
        <v>25</v>
      </c>
      <c r="B44" s="120" t="s">
        <v>608</v>
      </c>
      <c r="C44" s="120" t="s">
        <v>26</v>
      </c>
      <c r="D44" s="126">
        <f>[3]Вед.2019!G202</f>
        <v>292700</v>
      </c>
      <c r="E44" s="126">
        <f>Вед.2019!H202</f>
        <v>88972.88</v>
      </c>
      <c r="F44" s="299">
        <f t="shared" si="0"/>
        <v>30.397294157840793</v>
      </c>
      <c r="G44" s="87"/>
      <c r="H44" s="85"/>
    </row>
    <row r="45" spans="1:8" ht="19.5" customHeight="1">
      <c r="A45" s="135" t="s">
        <v>311</v>
      </c>
      <c r="B45" s="120" t="s">
        <v>609</v>
      </c>
      <c r="C45" s="120"/>
      <c r="D45" s="126">
        <f>D46</f>
        <v>0</v>
      </c>
      <c r="E45" s="126">
        <f>E46</f>
        <v>0</v>
      </c>
      <c r="F45" s="299">
        <v>0</v>
      </c>
      <c r="G45" s="87"/>
      <c r="H45" s="85"/>
    </row>
    <row r="46" spans="1:8" ht="19.5" customHeight="1">
      <c r="A46" s="145" t="s">
        <v>82</v>
      </c>
      <c r="B46" s="120" t="s">
        <v>610</v>
      </c>
      <c r="C46" s="120"/>
      <c r="D46" s="126">
        <f>D47</f>
        <v>0</v>
      </c>
      <c r="E46" s="126">
        <f>E47</f>
        <v>0</v>
      </c>
      <c r="F46" s="299">
        <v>0</v>
      </c>
      <c r="G46" s="87"/>
      <c r="H46" s="85"/>
    </row>
    <row r="47" spans="1:8" ht="19.5" customHeight="1">
      <c r="A47" s="309" t="s">
        <v>53</v>
      </c>
      <c r="B47" s="120" t="s">
        <v>610</v>
      </c>
      <c r="C47" s="120" t="s">
        <v>54</v>
      </c>
      <c r="D47" s="126">
        <v>0</v>
      </c>
      <c r="E47" s="126">
        <v>0</v>
      </c>
      <c r="F47" s="299">
        <v>0</v>
      </c>
      <c r="G47" s="87"/>
      <c r="H47" s="85"/>
    </row>
    <row r="48" spans="1:8" ht="49.5" customHeight="1">
      <c r="A48" s="142" t="s">
        <v>584</v>
      </c>
      <c r="B48" s="113" t="s">
        <v>306</v>
      </c>
      <c r="C48" s="113"/>
      <c r="D48" s="114">
        <f>D49+D56+D59</f>
        <v>1669500</v>
      </c>
      <c r="E48" s="114">
        <f>E49+E56+E59</f>
        <v>275529</v>
      </c>
      <c r="F48" s="298">
        <f t="shared" ref="F48:F54" si="2">E48/D48*100</f>
        <v>16.503683737646003</v>
      </c>
      <c r="G48" s="87"/>
      <c r="H48" s="85"/>
    </row>
    <row r="49" spans="1:8" ht="19.5" customHeight="1">
      <c r="A49" s="105" t="s">
        <v>443</v>
      </c>
      <c r="B49" s="115" t="s">
        <v>441</v>
      </c>
      <c r="C49" s="115"/>
      <c r="D49" s="118">
        <f>D50+D52+D54</f>
        <v>758000</v>
      </c>
      <c r="E49" s="118">
        <f>E50+E52+E54</f>
        <v>275529</v>
      </c>
      <c r="F49" s="299">
        <f t="shared" si="2"/>
        <v>36.349472295514509</v>
      </c>
      <c r="G49" s="87"/>
      <c r="H49" s="85"/>
    </row>
    <row r="50" spans="1:8" ht="54.75" customHeight="1">
      <c r="A50" s="105" t="s">
        <v>682</v>
      </c>
      <c r="B50" s="115" t="s">
        <v>597</v>
      </c>
      <c r="C50" s="115"/>
      <c r="D50" s="118">
        <f>D51</f>
        <v>68000</v>
      </c>
      <c r="E50" s="118">
        <f>E51</f>
        <v>0</v>
      </c>
      <c r="F50" s="299">
        <f t="shared" si="2"/>
        <v>0</v>
      </c>
      <c r="G50" s="87"/>
      <c r="H50" s="85"/>
    </row>
    <row r="51" spans="1:8" ht="19.5" customHeight="1">
      <c r="A51" s="140" t="s">
        <v>436</v>
      </c>
      <c r="B51" s="115" t="s">
        <v>597</v>
      </c>
      <c r="C51" s="115" t="s">
        <v>437</v>
      </c>
      <c r="D51" s="118">
        <f>[3]Вед.2019!G132</f>
        <v>68000</v>
      </c>
      <c r="E51" s="118">
        <f>Вед.2019!H132</f>
        <v>0</v>
      </c>
      <c r="F51" s="299">
        <f t="shared" si="2"/>
        <v>0</v>
      </c>
      <c r="G51" s="87"/>
      <c r="H51" s="85"/>
    </row>
    <row r="52" spans="1:8" ht="38.25" customHeight="1">
      <c r="A52" s="146" t="s">
        <v>708</v>
      </c>
      <c r="B52" s="117" t="s">
        <v>709</v>
      </c>
      <c r="C52" s="115"/>
      <c r="D52" s="118">
        <f>D53</f>
        <v>350000</v>
      </c>
      <c r="E52" s="118">
        <f>E53</f>
        <v>148283</v>
      </c>
      <c r="F52" s="299">
        <f t="shared" si="2"/>
        <v>42.366571428571433</v>
      </c>
      <c r="G52" s="87"/>
      <c r="H52" s="85"/>
    </row>
    <row r="53" spans="1:8" ht="19.5" customHeight="1">
      <c r="A53" s="146" t="s">
        <v>710</v>
      </c>
      <c r="B53" s="117" t="s">
        <v>709</v>
      </c>
      <c r="C53" s="115" t="s">
        <v>711</v>
      </c>
      <c r="D53" s="118">
        <f>[3]Вед.2019!G96</f>
        <v>350000</v>
      </c>
      <c r="E53" s="118">
        <f>Вед.2019!H96</f>
        <v>148283</v>
      </c>
      <c r="F53" s="299">
        <f t="shared" si="2"/>
        <v>42.366571428571433</v>
      </c>
      <c r="G53" s="87"/>
      <c r="H53" s="85"/>
    </row>
    <row r="54" spans="1:8" ht="19.5" customHeight="1">
      <c r="A54" s="146" t="s">
        <v>712</v>
      </c>
      <c r="B54" s="117" t="s">
        <v>713</v>
      </c>
      <c r="C54" s="115"/>
      <c r="D54" s="118">
        <f>D55</f>
        <v>340000</v>
      </c>
      <c r="E54" s="118">
        <f>E55</f>
        <v>127246</v>
      </c>
      <c r="F54" s="299">
        <f t="shared" si="2"/>
        <v>37.425294117647056</v>
      </c>
      <c r="G54" s="87"/>
      <c r="H54" s="85"/>
    </row>
    <row r="55" spans="1:8" ht="19.5" customHeight="1">
      <c r="A55" s="146" t="s">
        <v>710</v>
      </c>
      <c r="B55" s="117" t="s">
        <v>713</v>
      </c>
      <c r="C55" s="115" t="s">
        <v>711</v>
      </c>
      <c r="D55" s="118">
        <f>[3]Вед.2019!G98</f>
        <v>340000</v>
      </c>
      <c r="E55" s="118">
        <f>Вед.2019!H98</f>
        <v>127246</v>
      </c>
      <c r="F55" s="299">
        <v>0</v>
      </c>
      <c r="G55" s="87"/>
      <c r="H55" s="85"/>
    </row>
    <row r="56" spans="1:8" ht="21" customHeight="1">
      <c r="A56" s="106" t="s">
        <v>282</v>
      </c>
      <c r="B56" s="117" t="s">
        <v>582</v>
      </c>
      <c r="C56" s="117"/>
      <c r="D56" s="118">
        <f>D57</f>
        <v>911500</v>
      </c>
      <c r="E56" s="118">
        <f>E57</f>
        <v>0</v>
      </c>
      <c r="F56" s="299">
        <v>0</v>
      </c>
      <c r="G56" s="87"/>
      <c r="H56" s="85"/>
    </row>
    <row r="57" spans="1:8" ht="50.25" customHeight="1">
      <c r="A57" s="106" t="s">
        <v>283</v>
      </c>
      <c r="B57" s="115" t="s">
        <v>593</v>
      </c>
      <c r="C57" s="115"/>
      <c r="D57" s="118">
        <f>D58</f>
        <v>911500</v>
      </c>
      <c r="E57" s="118">
        <f>E58</f>
        <v>0</v>
      </c>
      <c r="F57" s="298">
        <f>E57/D57*100</f>
        <v>0</v>
      </c>
      <c r="G57" s="87"/>
      <c r="H57" s="85"/>
    </row>
    <row r="58" spans="1:8" ht="19.5" customHeight="1">
      <c r="A58" s="143" t="s">
        <v>53</v>
      </c>
      <c r="B58" s="115" t="s">
        <v>593</v>
      </c>
      <c r="C58" s="116" t="s">
        <v>54</v>
      </c>
      <c r="D58" s="118">
        <f>[3]Вед.2019!G101</f>
        <v>911500</v>
      </c>
      <c r="E58" s="118">
        <f>Вед.2019!H101</f>
        <v>0</v>
      </c>
      <c r="F58" s="299">
        <f>E58/D58*100</f>
        <v>0</v>
      </c>
      <c r="G58" s="87"/>
      <c r="H58" s="85"/>
    </row>
    <row r="59" spans="1:8" ht="18.75" customHeight="1">
      <c r="A59" s="143" t="s">
        <v>580</v>
      </c>
      <c r="B59" s="117" t="s">
        <v>614</v>
      </c>
      <c r="C59" s="116"/>
      <c r="D59" s="118">
        <f>D60</f>
        <v>0</v>
      </c>
      <c r="E59" s="118">
        <f>E60</f>
        <v>0</v>
      </c>
      <c r="F59" s="299">
        <v>0</v>
      </c>
      <c r="G59" s="87"/>
      <c r="H59" s="85"/>
    </row>
    <row r="60" spans="1:8" ht="19.5" customHeight="1">
      <c r="A60" s="143" t="s">
        <v>581</v>
      </c>
      <c r="B60" s="117" t="s">
        <v>615</v>
      </c>
      <c r="C60" s="116" t="s">
        <v>586</v>
      </c>
      <c r="D60" s="118">
        <v>0</v>
      </c>
      <c r="E60" s="118">
        <v>0</v>
      </c>
      <c r="F60" s="299">
        <v>0</v>
      </c>
      <c r="G60" s="87"/>
      <c r="H60" s="85"/>
    </row>
    <row r="61" spans="1:8" ht="50.25" customHeight="1">
      <c r="A61" s="131" t="s">
        <v>618</v>
      </c>
      <c r="B61" s="113" t="s">
        <v>275</v>
      </c>
      <c r="C61" s="113"/>
      <c r="D61" s="114">
        <f>D62+D69</f>
        <v>35100</v>
      </c>
      <c r="E61" s="114">
        <f>E62+E69</f>
        <v>10600</v>
      </c>
      <c r="F61" s="299">
        <f t="shared" ref="F61:F93" si="3">E61/D61*100</f>
        <v>30.1994301994302</v>
      </c>
      <c r="G61" s="87"/>
      <c r="H61" s="85"/>
    </row>
    <row r="62" spans="1:8" ht="21.75" customHeight="1">
      <c r="A62" s="101" t="s">
        <v>261</v>
      </c>
      <c r="B62" s="117" t="s">
        <v>559</v>
      </c>
      <c r="C62" s="117"/>
      <c r="D62" s="118">
        <f>D63+D67</f>
        <v>25600</v>
      </c>
      <c r="E62" s="118">
        <f>E63+E67</f>
        <v>10600</v>
      </c>
      <c r="F62" s="299">
        <f t="shared" si="3"/>
        <v>41.40625</v>
      </c>
      <c r="G62" s="87"/>
      <c r="H62" s="85"/>
    </row>
    <row r="63" spans="1:8" ht="38.25" customHeight="1">
      <c r="A63" s="137" t="s">
        <v>37</v>
      </c>
      <c r="B63" s="117" t="s">
        <v>590</v>
      </c>
      <c r="C63" s="117"/>
      <c r="D63" s="118">
        <f>D65+D64+D66</f>
        <v>15600</v>
      </c>
      <c r="E63" s="118">
        <f>E65+E64+E66</f>
        <v>10600</v>
      </c>
      <c r="F63" s="299">
        <f t="shared" si="3"/>
        <v>67.948717948717956</v>
      </c>
      <c r="G63" s="87"/>
      <c r="H63" s="85"/>
    </row>
    <row r="64" spans="1:8" ht="33.75" customHeight="1">
      <c r="A64" s="139" t="s">
        <v>15</v>
      </c>
      <c r="B64" s="117" t="s">
        <v>590</v>
      </c>
      <c r="C64" s="117" t="s">
        <v>16</v>
      </c>
      <c r="D64" s="118">
        <f>[3]Вед.2019!G67</f>
        <v>0</v>
      </c>
      <c r="E64" s="118">
        <f>[3]Вед.2019!H67</f>
        <v>0</v>
      </c>
      <c r="F64" s="299">
        <v>0</v>
      </c>
      <c r="G64" s="87"/>
      <c r="H64" s="85"/>
    </row>
    <row r="65" spans="1:8" ht="35.25" customHeight="1">
      <c r="A65" s="132" t="s">
        <v>25</v>
      </c>
      <c r="B65" s="117" t="s">
        <v>590</v>
      </c>
      <c r="C65" s="117" t="s">
        <v>26</v>
      </c>
      <c r="D65" s="118">
        <f>[3]Вед.2019!G68</f>
        <v>5000</v>
      </c>
      <c r="E65" s="118">
        <f>[3]Вед.2019!H68</f>
        <v>0</v>
      </c>
      <c r="F65" s="299">
        <f t="shared" si="3"/>
        <v>0</v>
      </c>
      <c r="G65" s="87"/>
      <c r="H65" s="85"/>
    </row>
    <row r="66" spans="1:8" ht="19.5" customHeight="1">
      <c r="A66" s="132" t="s">
        <v>681</v>
      </c>
      <c r="B66" s="117" t="s">
        <v>590</v>
      </c>
      <c r="C66" s="117" t="s">
        <v>666</v>
      </c>
      <c r="D66" s="118">
        <v>10600</v>
      </c>
      <c r="E66" s="118">
        <f>Вед.2019!H69</f>
        <v>10600</v>
      </c>
      <c r="F66" s="299">
        <f t="shared" si="3"/>
        <v>100</v>
      </c>
      <c r="G66" s="87"/>
      <c r="H66" s="85"/>
    </row>
    <row r="67" spans="1:8" ht="33" customHeight="1">
      <c r="A67" s="132" t="s">
        <v>579</v>
      </c>
      <c r="B67" s="117" t="s">
        <v>616</v>
      </c>
      <c r="C67" s="117"/>
      <c r="D67" s="118">
        <f>D68</f>
        <v>10000</v>
      </c>
      <c r="E67" s="118">
        <f>E68</f>
        <v>0</v>
      </c>
      <c r="F67" s="299">
        <f t="shared" si="3"/>
        <v>0</v>
      </c>
      <c r="G67" s="87"/>
      <c r="H67" s="85"/>
    </row>
    <row r="68" spans="1:8" ht="35.25" customHeight="1">
      <c r="A68" s="144" t="s">
        <v>25</v>
      </c>
      <c r="B68" s="117" t="s">
        <v>616</v>
      </c>
      <c r="C68" s="117" t="s">
        <v>26</v>
      </c>
      <c r="D68" s="118">
        <f>[3]Вед.2019!G127</f>
        <v>10000</v>
      </c>
      <c r="E68" s="118">
        <f>Вед.2019!H127</f>
        <v>0</v>
      </c>
      <c r="F68" s="298">
        <f t="shared" si="3"/>
        <v>0</v>
      </c>
      <c r="G68" s="87"/>
      <c r="H68" s="85"/>
    </row>
    <row r="69" spans="1:8" ht="24" customHeight="1">
      <c r="A69" s="104" t="s">
        <v>308</v>
      </c>
      <c r="B69" s="120" t="s">
        <v>604</v>
      </c>
      <c r="C69" s="120"/>
      <c r="D69" s="126">
        <f>D70</f>
        <v>9500</v>
      </c>
      <c r="E69" s="126">
        <f>E70</f>
        <v>0</v>
      </c>
      <c r="F69" s="299">
        <f t="shared" si="3"/>
        <v>0</v>
      </c>
      <c r="G69" s="87"/>
      <c r="H69" s="85"/>
    </row>
    <row r="70" spans="1:8" ht="36.75" customHeight="1">
      <c r="A70" s="145" t="s">
        <v>81</v>
      </c>
      <c r="B70" s="117" t="s">
        <v>617</v>
      </c>
      <c r="C70" s="120"/>
      <c r="D70" s="126">
        <f>D71</f>
        <v>9500</v>
      </c>
      <c r="E70" s="126">
        <f>E71</f>
        <v>0</v>
      </c>
      <c r="F70" s="299">
        <f t="shared" si="3"/>
        <v>0</v>
      </c>
      <c r="G70" s="87"/>
      <c r="H70" s="85"/>
    </row>
    <row r="71" spans="1:8" ht="33.75" customHeight="1">
      <c r="A71" s="144" t="s">
        <v>25</v>
      </c>
      <c r="B71" s="117" t="s">
        <v>617</v>
      </c>
      <c r="C71" s="120" t="s">
        <v>26</v>
      </c>
      <c r="D71" s="126">
        <f>[3]Вед.2019!G193</f>
        <v>9500</v>
      </c>
      <c r="E71" s="126">
        <f>Вед.2019!H193</f>
        <v>0</v>
      </c>
      <c r="F71" s="299">
        <f>E71/D71*100</f>
        <v>0</v>
      </c>
      <c r="G71" s="87"/>
      <c r="H71" s="85"/>
    </row>
    <row r="72" spans="1:8" ht="50.25" customHeight="1">
      <c r="A72" s="310" t="s">
        <v>632</v>
      </c>
      <c r="B72" s="113" t="s">
        <v>271</v>
      </c>
      <c r="C72" s="113"/>
      <c r="D72" s="114">
        <f t="shared" ref="D72:E74" si="4">D73</f>
        <v>689638.72</v>
      </c>
      <c r="E72" s="114">
        <f t="shared" si="4"/>
        <v>54976.28</v>
      </c>
      <c r="F72" s="298">
        <f t="shared" si="3"/>
        <v>7.971750774086467</v>
      </c>
      <c r="G72" s="87"/>
      <c r="H72" s="85"/>
    </row>
    <row r="73" spans="1:8" ht="19.5" customHeight="1">
      <c r="A73" s="102" t="s">
        <v>274</v>
      </c>
      <c r="B73" s="117" t="s">
        <v>272</v>
      </c>
      <c r="C73" s="117"/>
      <c r="D73" s="118">
        <f t="shared" si="4"/>
        <v>689638.72</v>
      </c>
      <c r="E73" s="118">
        <f t="shared" si="4"/>
        <v>54976.28</v>
      </c>
      <c r="F73" s="299">
        <f t="shared" si="3"/>
        <v>7.971750774086467</v>
      </c>
      <c r="G73" s="87"/>
      <c r="H73" s="85"/>
    </row>
    <row r="74" spans="1:8" ht="33.75" customHeight="1">
      <c r="A74" s="140" t="s">
        <v>48</v>
      </c>
      <c r="B74" s="117" t="s">
        <v>273</v>
      </c>
      <c r="C74" s="117"/>
      <c r="D74" s="118">
        <f t="shared" si="4"/>
        <v>689638.72</v>
      </c>
      <c r="E74" s="118">
        <f t="shared" si="4"/>
        <v>54976.28</v>
      </c>
      <c r="F74" s="299">
        <f t="shared" si="3"/>
        <v>7.971750774086467</v>
      </c>
      <c r="G74" s="87"/>
      <c r="H74" s="85"/>
    </row>
    <row r="75" spans="1:8" ht="33.75" customHeight="1">
      <c r="A75" s="140" t="s">
        <v>25</v>
      </c>
      <c r="B75" s="117" t="s">
        <v>273</v>
      </c>
      <c r="C75" s="117" t="s">
        <v>26</v>
      </c>
      <c r="D75" s="118">
        <f>[3]Вед.2019!G81</f>
        <v>689638.72</v>
      </c>
      <c r="E75" s="118">
        <f>Вед.2019!H85</f>
        <v>54976.28</v>
      </c>
      <c r="F75" s="299">
        <f t="shared" si="3"/>
        <v>7.971750774086467</v>
      </c>
      <c r="G75" s="87"/>
      <c r="H75" s="85"/>
    </row>
    <row r="76" spans="1:8" s="90" customFormat="1" ht="53.25" customHeight="1">
      <c r="A76" s="308" t="s">
        <v>622</v>
      </c>
      <c r="B76" s="113" t="s">
        <v>276</v>
      </c>
      <c r="C76" s="113"/>
      <c r="D76" s="114">
        <f>D78</f>
        <v>2000</v>
      </c>
      <c r="E76" s="114">
        <f>E78</f>
        <v>0</v>
      </c>
      <c r="F76" s="298">
        <f t="shared" si="3"/>
        <v>0</v>
      </c>
      <c r="G76" s="88"/>
      <c r="H76" s="89"/>
    </row>
    <row r="77" spans="1:8" s="90" customFormat="1" ht="19.5" customHeight="1">
      <c r="A77" s="135" t="s">
        <v>262</v>
      </c>
      <c r="B77" s="117" t="s">
        <v>278</v>
      </c>
      <c r="C77" s="117"/>
      <c r="D77" s="118">
        <f>D78</f>
        <v>2000</v>
      </c>
      <c r="E77" s="118">
        <f>E78</f>
        <v>0</v>
      </c>
      <c r="F77" s="299">
        <f t="shared" si="3"/>
        <v>0</v>
      </c>
      <c r="G77" s="88"/>
      <c r="H77" s="89"/>
    </row>
    <row r="78" spans="1:8" s="90" customFormat="1" ht="32.25" customHeight="1">
      <c r="A78" s="137" t="s">
        <v>37</v>
      </c>
      <c r="B78" s="120" t="s">
        <v>591</v>
      </c>
      <c r="C78" s="117"/>
      <c r="D78" s="118">
        <f>D79</f>
        <v>2000</v>
      </c>
      <c r="E78" s="118">
        <f>E79</f>
        <v>0</v>
      </c>
      <c r="F78" s="299">
        <f t="shared" si="3"/>
        <v>0</v>
      </c>
      <c r="G78" s="88"/>
      <c r="H78" s="89"/>
    </row>
    <row r="79" spans="1:8" s="90" customFormat="1" ht="36.75" customHeight="1">
      <c r="A79" s="132" t="s">
        <v>25</v>
      </c>
      <c r="B79" s="120" t="s">
        <v>591</v>
      </c>
      <c r="C79" s="117" t="s">
        <v>26</v>
      </c>
      <c r="D79" s="118">
        <f>[3]Вед.2019!G73</f>
        <v>2000</v>
      </c>
      <c r="E79" s="118">
        <f>Вед.2019!H73</f>
        <v>0</v>
      </c>
      <c r="F79" s="299">
        <f t="shared" si="3"/>
        <v>0</v>
      </c>
      <c r="G79" s="88"/>
      <c r="H79" s="89"/>
    </row>
    <row r="80" spans="1:8" s="90" customFormat="1" ht="52.5" customHeight="1">
      <c r="A80" s="308" t="s">
        <v>575</v>
      </c>
      <c r="B80" s="113" t="s">
        <v>289</v>
      </c>
      <c r="C80" s="113"/>
      <c r="D80" s="114">
        <f t="shared" ref="D80:E82" si="5">D81</f>
        <v>46000</v>
      </c>
      <c r="E80" s="114">
        <f t="shared" si="5"/>
        <v>0</v>
      </c>
      <c r="F80" s="298">
        <f t="shared" si="3"/>
        <v>0</v>
      </c>
      <c r="G80" s="88"/>
      <c r="H80" s="89"/>
    </row>
    <row r="81" spans="1:8" s="90" customFormat="1" ht="20.25" customHeight="1">
      <c r="A81" s="140" t="s">
        <v>576</v>
      </c>
      <c r="B81" s="117" t="s">
        <v>288</v>
      </c>
      <c r="C81" s="117"/>
      <c r="D81" s="118">
        <f t="shared" si="5"/>
        <v>46000</v>
      </c>
      <c r="E81" s="118">
        <f t="shared" si="5"/>
        <v>0</v>
      </c>
      <c r="F81" s="299">
        <f t="shared" si="3"/>
        <v>0</v>
      </c>
      <c r="G81" s="88"/>
      <c r="H81" s="89"/>
    </row>
    <row r="82" spans="1:8" s="90" customFormat="1" ht="36.75" customHeight="1">
      <c r="A82" s="140" t="s">
        <v>574</v>
      </c>
      <c r="B82" s="117" t="s">
        <v>619</v>
      </c>
      <c r="C82" s="117"/>
      <c r="D82" s="118">
        <f t="shared" si="5"/>
        <v>46000</v>
      </c>
      <c r="E82" s="118">
        <f t="shared" si="5"/>
        <v>0</v>
      </c>
      <c r="F82" s="299">
        <f>E82/D82*100</f>
        <v>0</v>
      </c>
      <c r="G82" s="88"/>
      <c r="H82" s="89"/>
    </row>
    <row r="83" spans="1:8" s="90" customFormat="1" ht="35.25" customHeight="1">
      <c r="A83" s="140" t="s">
        <v>572</v>
      </c>
      <c r="B83" s="117" t="s">
        <v>619</v>
      </c>
      <c r="C83" s="117" t="s">
        <v>26</v>
      </c>
      <c r="D83" s="118">
        <f>[3]Вед.2019!G174</f>
        <v>46000</v>
      </c>
      <c r="E83" s="118">
        <f>Вед.2019!H174</f>
        <v>0</v>
      </c>
      <c r="F83" s="299">
        <f t="shared" si="3"/>
        <v>0</v>
      </c>
      <c r="G83" s="88"/>
      <c r="H83" s="89"/>
    </row>
    <row r="84" spans="1:8" s="90" customFormat="1" ht="54" customHeight="1">
      <c r="A84" s="131" t="s">
        <v>724</v>
      </c>
      <c r="B84" s="110" t="s">
        <v>296</v>
      </c>
      <c r="C84" s="109"/>
      <c r="D84" s="114">
        <f>D85+D94+D98</f>
        <v>14192487</v>
      </c>
      <c r="E84" s="114">
        <f>E85+E94+E98</f>
        <v>7119192.0999999996</v>
      </c>
      <c r="F84" s="298">
        <f t="shared" si="3"/>
        <v>50.161695409691056</v>
      </c>
      <c r="G84" s="88"/>
      <c r="H84" s="89"/>
    </row>
    <row r="85" spans="1:8" s="90" customFormat="1" ht="19.5" customHeight="1">
      <c r="A85" s="145" t="s">
        <v>291</v>
      </c>
      <c r="B85" s="117" t="s">
        <v>292</v>
      </c>
      <c r="C85" s="107"/>
      <c r="D85" s="118">
        <f>D86+D90+D92</f>
        <v>9423571</v>
      </c>
      <c r="E85" s="118">
        <f>E86+E90+E92</f>
        <v>4376052.26</v>
      </c>
      <c r="F85" s="299">
        <f t="shared" si="3"/>
        <v>46.437303438367472</v>
      </c>
      <c r="G85" s="88"/>
      <c r="H85" s="89"/>
    </row>
    <row r="86" spans="1:8" s="90" customFormat="1" ht="55.5" customHeight="1">
      <c r="A86" s="139" t="s">
        <v>66</v>
      </c>
      <c r="B86" s="117" t="s">
        <v>293</v>
      </c>
      <c r="C86" s="107"/>
      <c r="D86" s="118">
        <f>D87+D88+D89</f>
        <v>7902523</v>
      </c>
      <c r="E86" s="118">
        <f>E87+E88+E89</f>
        <v>3725236.82</v>
      </c>
      <c r="F86" s="299">
        <f t="shared" si="3"/>
        <v>47.139841541745589</v>
      </c>
      <c r="G86" s="88"/>
      <c r="H86" s="89"/>
    </row>
    <row r="87" spans="1:8" s="90" customFormat="1" ht="18" customHeight="1">
      <c r="A87" s="140" t="s">
        <v>67</v>
      </c>
      <c r="B87" s="117" t="s">
        <v>293</v>
      </c>
      <c r="C87" s="120" t="s">
        <v>68</v>
      </c>
      <c r="D87" s="118">
        <f>[3]Вед.2019!G138</f>
        <v>5006102</v>
      </c>
      <c r="E87" s="118">
        <f>Вед.2019!H138</f>
        <v>2297144.36</v>
      </c>
      <c r="F87" s="299">
        <f t="shared" si="3"/>
        <v>45.886886843296438</v>
      </c>
      <c r="G87" s="88"/>
      <c r="H87" s="89"/>
    </row>
    <row r="88" spans="1:8" s="90" customFormat="1" ht="33.75" customHeight="1">
      <c r="A88" s="144" t="s">
        <v>25</v>
      </c>
      <c r="B88" s="117" t="s">
        <v>293</v>
      </c>
      <c r="C88" s="117" t="s">
        <v>26</v>
      </c>
      <c r="D88" s="118">
        <f>[3]Вед.2019!G139</f>
        <v>2560421</v>
      </c>
      <c r="E88" s="118">
        <f>Вед.2019!H139</f>
        <v>1289206.46</v>
      </c>
      <c r="F88" s="299">
        <f t="shared" si="3"/>
        <v>50.351346907403119</v>
      </c>
      <c r="G88" s="88"/>
      <c r="H88" s="89"/>
    </row>
    <row r="89" spans="1:8" s="90" customFormat="1" ht="23.25" customHeight="1">
      <c r="A89" s="133" t="s">
        <v>27</v>
      </c>
      <c r="B89" s="117" t="s">
        <v>293</v>
      </c>
      <c r="C89" s="120" t="s">
        <v>28</v>
      </c>
      <c r="D89" s="126">
        <f>[3]Вед.2019!G140</f>
        <v>336000</v>
      </c>
      <c r="E89" s="126">
        <f>Вед.2019!H140</f>
        <v>138886</v>
      </c>
      <c r="F89" s="299">
        <f t="shared" si="3"/>
        <v>41.335119047619045</v>
      </c>
      <c r="G89" s="88"/>
      <c r="H89" s="89"/>
    </row>
    <row r="90" spans="1:8" s="90" customFormat="1" ht="21.75" customHeight="1">
      <c r="A90" s="146" t="s">
        <v>294</v>
      </c>
      <c r="B90" s="117" t="s">
        <v>295</v>
      </c>
      <c r="C90" s="117"/>
      <c r="D90" s="126">
        <f>D91</f>
        <v>1421048</v>
      </c>
      <c r="E90" s="126">
        <f>E91</f>
        <v>650815.43999999994</v>
      </c>
      <c r="F90" s="299">
        <f t="shared" si="3"/>
        <v>45.798272824000314</v>
      </c>
      <c r="G90" s="88"/>
      <c r="H90" s="89"/>
    </row>
    <row r="91" spans="1:8" s="90" customFormat="1" ht="35.25" customHeight="1">
      <c r="A91" s="140" t="s">
        <v>25</v>
      </c>
      <c r="B91" s="117" t="s">
        <v>295</v>
      </c>
      <c r="C91" s="117" t="s">
        <v>26</v>
      </c>
      <c r="D91" s="126">
        <f>[3]Вед.2019!G142</f>
        <v>1421048</v>
      </c>
      <c r="E91" s="126">
        <f>Вед.2019!H142</f>
        <v>650815.43999999994</v>
      </c>
      <c r="F91" s="299">
        <f t="shared" si="3"/>
        <v>45.798272824000314</v>
      </c>
      <c r="G91" s="88"/>
      <c r="H91" s="89"/>
    </row>
    <row r="92" spans="1:8" ht="23.25" customHeight="1">
      <c r="A92" s="140" t="s">
        <v>715</v>
      </c>
      <c r="B92" s="117" t="s">
        <v>716</v>
      </c>
      <c r="C92" s="117"/>
      <c r="D92" s="126">
        <f>D93</f>
        <v>100000</v>
      </c>
      <c r="E92" s="126">
        <f>E93</f>
        <v>0</v>
      </c>
      <c r="F92" s="299">
        <f t="shared" si="3"/>
        <v>0</v>
      </c>
      <c r="G92" s="87"/>
      <c r="H92" s="85"/>
    </row>
    <row r="93" spans="1:8" ht="33.75" customHeight="1">
      <c r="A93" s="140" t="s">
        <v>25</v>
      </c>
      <c r="B93" s="117" t="s">
        <v>716</v>
      </c>
      <c r="C93" s="117" t="s">
        <v>26</v>
      </c>
      <c r="D93" s="126">
        <v>100000</v>
      </c>
      <c r="E93" s="126">
        <f>Вед.2019!H144</f>
        <v>0</v>
      </c>
      <c r="F93" s="299">
        <f t="shared" si="3"/>
        <v>0</v>
      </c>
      <c r="G93" s="87"/>
      <c r="H93" s="85"/>
    </row>
    <row r="94" spans="1:8" ht="22.5" customHeight="1">
      <c r="A94" s="311" t="s">
        <v>297</v>
      </c>
      <c r="B94" s="117" t="s">
        <v>298</v>
      </c>
      <c r="C94" s="117"/>
      <c r="D94" s="118">
        <f>D95</f>
        <v>2438916</v>
      </c>
      <c r="E94" s="118">
        <f>E95</f>
        <v>987774.84</v>
      </c>
      <c r="F94" s="299">
        <f>E94/D94*100</f>
        <v>40.500568285254595</v>
      </c>
      <c r="G94" s="87"/>
      <c r="H94" s="85"/>
    </row>
    <row r="95" spans="1:8" ht="31.5" customHeight="1">
      <c r="A95" s="139" t="s">
        <v>442</v>
      </c>
      <c r="B95" s="107" t="s">
        <v>299</v>
      </c>
      <c r="C95" s="120"/>
      <c r="D95" s="126">
        <f>D96+D97</f>
        <v>2438916</v>
      </c>
      <c r="E95" s="126">
        <f>E96+E97</f>
        <v>987774.84</v>
      </c>
      <c r="F95" s="299">
        <f t="shared" ref="F95:F158" si="6">E95/D95*100</f>
        <v>40.500568285254595</v>
      </c>
      <c r="G95" s="87"/>
      <c r="H95" s="85"/>
    </row>
    <row r="96" spans="1:8" ht="16.5" customHeight="1">
      <c r="A96" s="139" t="s">
        <v>15</v>
      </c>
      <c r="B96" s="107" t="s">
        <v>299</v>
      </c>
      <c r="C96" s="120" t="s">
        <v>16</v>
      </c>
      <c r="D96" s="126">
        <f>[3]Вед.2019!G156</f>
        <v>2172042</v>
      </c>
      <c r="E96" s="126">
        <f>Вед.2019!H156</f>
        <v>881856.72</v>
      </c>
      <c r="F96" s="299">
        <f t="shared" si="6"/>
        <v>40.600353031847447</v>
      </c>
      <c r="G96" s="87"/>
      <c r="H96" s="85"/>
    </row>
    <row r="97" spans="1:8" ht="31.5" customHeight="1">
      <c r="A97" s="140" t="s">
        <v>25</v>
      </c>
      <c r="B97" s="107" t="s">
        <v>299</v>
      </c>
      <c r="C97" s="120" t="s">
        <v>26</v>
      </c>
      <c r="D97" s="126">
        <f>[3]Вед.2019!G157</f>
        <v>266874</v>
      </c>
      <c r="E97" s="126">
        <f>Вед.2019!H157</f>
        <v>105918.12</v>
      </c>
      <c r="F97" s="299">
        <f t="shared" si="6"/>
        <v>39.688437240045864</v>
      </c>
      <c r="G97" s="87"/>
      <c r="H97" s="85"/>
    </row>
    <row r="98" spans="1:8" ht="19.5" customHeight="1">
      <c r="A98" s="140" t="s">
        <v>647</v>
      </c>
      <c r="B98" s="117" t="s">
        <v>717</v>
      </c>
      <c r="C98" s="120"/>
      <c r="D98" s="126">
        <f>D100</f>
        <v>2330000</v>
      </c>
      <c r="E98" s="126">
        <f>E100</f>
        <v>1755365</v>
      </c>
      <c r="F98" s="299">
        <f t="shared" si="6"/>
        <v>75.337553648068663</v>
      </c>
      <c r="G98" s="87"/>
      <c r="H98" s="85"/>
    </row>
    <row r="99" spans="1:8" ht="22.5" customHeight="1">
      <c r="A99" s="140" t="s">
        <v>718</v>
      </c>
      <c r="B99" s="117" t="s">
        <v>719</v>
      </c>
      <c r="C99" s="120"/>
      <c r="D99" s="126">
        <f>D100</f>
        <v>2330000</v>
      </c>
      <c r="E99" s="126">
        <f>E100</f>
        <v>1755365</v>
      </c>
      <c r="F99" s="299">
        <f t="shared" si="6"/>
        <v>75.337553648068663</v>
      </c>
      <c r="G99" s="87"/>
      <c r="H99" s="85"/>
    </row>
    <row r="100" spans="1:8" ht="36" customHeight="1">
      <c r="A100" s="140" t="s">
        <v>25</v>
      </c>
      <c r="B100" s="117" t="s">
        <v>719</v>
      </c>
      <c r="C100" s="120" t="s">
        <v>26</v>
      </c>
      <c r="D100" s="126">
        <v>2330000</v>
      </c>
      <c r="E100" s="126">
        <f>Вед.2019!H147</f>
        <v>1755365</v>
      </c>
      <c r="F100" s="299">
        <f t="shared" si="6"/>
        <v>75.337553648068663</v>
      </c>
      <c r="G100" s="87"/>
      <c r="H100" s="85"/>
    </row>
    <row r="101" spans="1:8" ht="51" customHeight="1">
      <c r="A101" s="129" t="s">
        <v>505</v>
      </c>
      <c r="B101" s="109" t="s">
        <v>280</v>
      </c>
      <c r="C101" s="110"/>
      <c r="D101" s="125">
        <f>D102+D111</f>
        <v>406564</v>
      </c>
      <c r="E101" s="125">
        <f>E102+E111</f>
        <v>174095</v>
      </c>
      <c r="F101" s="298">
        <f t="shared" si="6"/>
        <v>42.821056463435028</v>
      </c>
      <c r="G101" s="87"/>
      <c r="H101" s="85"/>
    </row>
    <row r="102" spans="1:8" ht="20.25" customHeight="1">
      <c r="A102" s="139" t="s">
        <v>304</v>
      </c>
      <c r="B102" s="107" t="s">
        <v>281</v>
      </c>
      <c r="C102" s="120"/>
      <c r="D102" s="126">
        <f>D103+D105+D107+D109</f>
        <v>214000</v>
      </c>
      <c r="E102" s="126">
        <f>E103+E105+E107+E109</f>
        <v>84000</v>
      </c>
      <c r="F102" s="299">
        <f t="shared" si="6"/>
        <v>39.252336448598129</v>
      </c>
      <c r="G102" s="87"/>
      <c r="H102" s="85"/>
    </row>
    <row r="103" spans="1:8" ht="38.25" customHeight="1">
      <c r="A103" s="144" t="s">
        <v>305</v>
      </c>
      <c r="B103" s="107" t="s">
        <v>601</v>
      </c>
      <c r="C103" s="120"/>
      <c r="D103" s="126">
        <f>+ D104</f>
        <v>68000</v>
      </c>
      <c r="E103" s="126">
        <f>+ E104</f>
        <v>20000</v>
      </c>
      <c r="F103" s="299">
        <f t="shared" si="6"/>
        <v>29.411764705882355</v>
      </c>
      <c r="G103" s="87"/>
      <c r="H103" s="85"/>
    </row>
    <row r="104" spans="1:8" ht="31.5" customHeight="1">
      <c r="A104" s="140" t="s">
        <v>573</v>
      </c>
      <c r="B104" s="107" t="s">
        <v>601</v>
      </c>
      <c r="C104" s="120" t="s">
        <v>571</v>
      </c>
      <c r="D104" s="126">
        <v>68000</v>
      </c>
      <c r="E104" s="126">
        <f>Вед.2019!H178</f>
        <v>20000</v>
      </c>
      <c r="F104" s="299">
        <f t="shared" si="6"/>
        <v>29.411764705882355</v>
      </c>
      <c r="G104" s="87"/>
      <c r="H104" s="85"/>
    </row>
    <row r="105" spans="1:8" ht="21.75" customHeight="1">
      <c r="A105" s="143" t="s">
        <v>76</v>
      </c>
      <c r="B105" s="107" t="s">
        <v>602</v>
      </c>
      <c r="C105" s="120"/>
      <c r="D105" s="126">
        <f>+D106</f>
        <v>110000</v>
      </c>
      <c r="E105" s="126">
        <f>+E106</f>
        <v>48000</v>
      </c>
      <c r="F105" s="299">
        <f t="shared" si="6"/>
        <v>43.636363636363633</v>
      </c>
      <c r="G105" s="87"/>
      <c r="H105" s="85"/>
    </row>
    <row r="106" spans="1:8" ht="35.25" customHeight="1">
      <c r="A106" s="140" t="s">
        <v>573</v>
      </c>
      <c r="B106" s="107" t="s">
        <v>602</v>
      </c>
      <c r="C106" s="120" t="s">
        <v>571</v>
      </c>
      <c r="D106" s="126">
        <v>110000</v>
      </c>
      <c r="E106" s="126">
        <f>Вед.2019!H180</f>
        <v>48000</v>
      </c>
      <c r="F106" s="299">
        <f t="shared" si="6"/>
        <v>43.636363636363633</v>
      </c>
      <c r="G106" s="87"/>
      <c r="H106" s="85"/>
    </row>
    <row r="107" spans="1:8" ht="37.5" customHeight="1">
      <c r="A107" s="144" t="s">
        <v>77</v>
      </c>
      <c r="B107" s="107" t="s">
        <v>603</v>
      </c>
      <c r="C107" s="128"/>
      <c r="D107" s="126">
        <f>+D108</f>
        <v>6000</v>
      </c>
      <c r="E107" s="126">
        <f>+E108</f>
        <v>0</v>
      </c>
      <c r="F107" s="299">
        <f t="shared" si="6"/>
        <v>0</v>
      </c>
      <c r="G107" s="87"/>
      <c r="H107" s="85"/>
    </row>
    <row r="108" spans="1:8" ht="34.5" customHeight="1">
      <c r="A108" s="140" t="s">
        <v>573</v>
      </c>
      <c r="B108" s="107" t="s">
        <v>603</v>
      </c>
      <c r="C108" s="120" t="s">
        <v>571</v>
      </c>
      <c r="D108" s="126">
        <v>6000</v>
      </c>
      <c r="E108" s="126">
        <f>Вед.2019!H182</f>
        <v>0</v>
      </c>
      <c r="F108" s="299">
        <f t="shared" si="6"/>
        <v>0</v>
      </c>
      <c r="G108" s="87"/>
      <c r="H108" s="85"/>
    </row>
    <row r="109" spans="1:8" ht="34.5" customHeight="1">
      <c r="A109" s="140" t="s">
        <v>669</v>
      </c>
      <c r="B109" s="107" t="s">
        <v>671</v>
      </c>
      <c r="C109" s="120"/>
      <c r="D109" s="126">
        <f>D110</f>
        <v>30000</v>
      </c>
      <c r="E109" s="126">
        <f>E110</f>
        <v>16000</v>
      </c>
      <c r="F109" s="299">
        <f t="shared" si="6"/>
        <v>53.333333333333336</v>
      </c>
      <c r="G109" s="87"/>
      <c r="H109" s="85"/>
    </row>
    <row r="110" spans="1:8" ht="34.5" customHeight="1">
      <c r="A110" s="140" t="s">
        <v>572</v>
      </c>
      <c r="B110" s="107" t="s">
        <v>671</v>
      </c>
      <c r="C110" s="120" t="s">
        <v>571</v>
      </c>
      <c r="D110" s="126">
        <v>30000</v>
      </c>
      <c r="E110" s="126">
        <f>Вед.2019!H184</f>
        <v>16000</v>
      </c>
      <c r="F110" s="299">
        <f t="shared" si="6"/>
        <v>53.333333333333336</v>
      </c>
      <c r="G110" s="87"/>
      <c r="H110" s="85"/>
    </row>
    <row r="111" spans="1:8" ht="36.75" customHeight="1">
      <c r="A111" s="108" t="s">
        <v>302</v>
      </c>
      <c r="B111" s="107" t="s">
        <v>549</v>
      </c>
      <c r="C111" s="120"/>
      <c r="D111" s="126">
        <f>D112+D114</f>
        <v>192564</v>
      </c>
      <c r="E111" s="126">
        <f>E112+E114</f>
        <v>90095</v>
      </c>
      <c r="F111" s="299">
        <f t="shared" si="6"/>
        <v>46.787042230115702</v>
      </c>
      <c r="G111" s="87"/>
      <c r="H111" s="85"/>
    </row>
    <row r="112" spans="1:8" ht="20.25" customHeight="1">
      <c r="A112" s="144" t="s">
        <v>303</v>
      </c>
      <c r="B112" s="107" t="s">
        <v>611</v>
      </c>
      <c r="C112" s="120"/>
      <c r="D112" s="126">
        <f>D113</f>
        <v>147564</v>
      </c>
      <c r="E112" s="126">
        <f>E113</f>
        <v>73782</v>
      </c>
      <c r="F112" s="299">
        <f t="shared" si="6"/>
        <v>50</v>
      </c>
      <c r="G112" s="87"/>
      <c r="H112" s="85"/>
    </row>
    <row r="113" spans="1:8" ht="20.25" customHeight="1">
      <c r="A113" s="140" t="s">
        <v>73</v>
      </c>
      <c r="B113" s="107" t="s">
        <v>611</v>
      </c>
      <c r="C113" s="120" t="s">
        <v>74</v>
      </c>
      <c r="D113" s="126">
        <v>147564</v>
      </c>
      <c r="E113" s="126">
        <f>Вед.2019!H169</f>
        <v>73782</v>
      </c>
      <c r="F113" s="299">
        <f t="shared" si="6"/>
        <v>50</v>
      </c>
      <c r="G113" s="87"/>
      <c r="H113" s="85"/>
    </row>
    <row r="114" spans="1:8" ht="51" customHeight="1">
      <c r="A114" s="108" t="s">
        <v>629</v>
      </c>
      <c r="B114" s="107" t="s">
        <v>612</v>
      </c>
      <c r="C114" s="120"/>
      <c r="D114" s="126">
        <f>D115</f>
        <v>45000</v>
      </c>
      <c r="E114" s="126">
        <f>E115</f>
        <v>16313</v>
      </c>
      <c r="F114" s="299">
        <f t="shared" si="6"/>
        <v>36.251111111111115</v>
      </c>
      <c r="G114" s="87"/>
      <c r="H114" s="85"/>
    </row>
    <row r="115" spans="1:8" ht="20.25" customHeight="1">
      <c r="A115" s="140" t="s">
        <v>73</v>
      </c>
      <c r="B115" s="107" t="s">
        <v>612</v>
      </c>
      <c r="C115" s="120" t="s">
        <v>74</v>
      </c>
      <c r="D115" s="126">
        <v>45000</v>
      </c>
      <c r="E115" s="126">
        <f>Вед.2019!H187</f>
        <v>16313</v>
      </c>
      <c r="F115" s="299">
        <f t="shared" si="6"/>
        <v>36.251111111111115</v>
      </c>
      <c r="G115" s="87"/>
      <c r="H115" s="85"/>
    </row>
    <row r="116" spans="1:8" ht="51" customHeight="1">
      <c r="A116" s="136" t="s">
        <v>56</v>
      </c>
      <c r="B116" s="113" t="s">
        <v>284</v>
      </c>
      <c r="C116" s="113"/>
      <c r="D116" s="114">
        <f>D117</f>
        <v>1615266</v>
      </c>
      <c r="E116" s="114">
        <f>E117</f>
        <v>255638.78999999998</v>
      </c>
      <c r="F116" s="298">
        <f t="shared" si="6"/>
        <v>15.826420540022509</v>
      </c>
      <c r="G116" s="87"/>
      <c r="H116" s="85"/>
    </row>
    <row r="117" spans="1:8" ht="21" customHeight="1">
      <c r="A117" s="103" t="s">
        <v>177</v>
      </c>
      <c r="B117" s="117" t="s">
        <v>285</v>
      </c>
      <c r="C117" s="117"/>
      <c r="D117" s="118">
        <f>D118+D122+D126+D124</f>
        <v>1615266</v>
      </c>
      <c r="E117" s="118">
        <f>E118+E122+E126+E124</f>
        <v>255638.78999999998</v>
      </c>
      <c r="F117" s="299">
        <f t="shared" si="6"/>
        <v>15.826420540022509</v>
      </c>
      <c r="G117" s="87"/>
      <c r="H117" s="85"/>
    </row>
    <row r="118" spans="1:8" ht="36.75" customHeight="1">
      <c r="A118" s="140" t="s">
        <v>62</v>
      </c>
      <c r="B118" s="117" t="s">
        <v>286</v>
      </c>
      <c r="C118" s="117"/>
      <c r="D118" s="118">
        <f>D119+D120+D121</f>
        <v>622763</v>
      </c>
      <c r="E118" s="118">
        <f>E119+E120+E121</f>
        <v>205208.62</v>
      </c>
      <c r="F118" s="299">
        <f t="shared" si="6"/>
        <v>32.951318559387758</v>
      </c>
      <c r="G118" s="87"/>
      <c r="H118" s="85"/>
    </row>
    <row r="119" spans="1:8" ht="33" customHeight="1">
      <c r="A119" s="140" t="s">
        <v>25</v>
      </c>
      <c r="B119" s="117" t="s">
        <v>286</v>
      </c>
      <c r="C119" s="117" t="s">
        <v>26</v>
      </c>
      <c r="D119" s="118">
        <f>[3]Вед.2019!G115</f>
        <v>619214</v>
      </c>
      <c r="E119" s="118">
        <f>Вед.2019!H115</f>
        <v>202660.54</v>
      </c>
      <c r="F119" s="299">
        <f t="shared" si="6"/>
        <v>32.728675385246461</v>
      </c>
      <c r="G119" s="87"/>
      <c r="H119" s="85"/>
    </row>
    <row r="120" spans="1:8" ht="21.75" customHeight="1">
      <c r="A120" s="140" t="s">
        <v>587</v>
      </c>
      <c r="B120" s="117" t="s">
        <v>286</v>
      </c>
      <c r="C120" s="117" t="s">
        <v>588</v>
      </c>
      <c r="D120" s="118">
        <v>2549</v>
      </c>
      <c r="E120" s="118">
        <f>Вед.2019!H116</f>
        <v>2548.08</v>
      </c>
      <c r="F120" s="299">
        <f t="shared" si="6"/>
        <v>99.96390741467242</v>
      </c>
      <c r="G120" s="87"/>
      <c r="H120" s="85"/>
    </row>
    <row r="121" spans="1:8" s="90" customFormat="1" ht="20.25" customHeight="1">
      <c r="A121" s="140" t="s">
        <v>27</v>
      </c>
      <c r="B121" s="117" t="s">
        <v>286</v>
      </c>
      <c r="C121" s="117" t="s">
        <v>28</v>
      </c>
      <c r="D121" s="118">
        <v>1000</v>
      </c>
      <c r="E121" s="118">
        <f>Вед.2019!H117</f>
        <v>0</v>
      </c>
      <c r="F121" s="299">
        <v>0</v>
      </c>
      <c r="G121" s="88"/>
      <c r="H121" s="89"/>
    </row>
    <row r="122" spans="1:8" s="90" customFormat="1" ht="20.25" customHeight="1">
      <c r="A122" s="140" t="s">
        <v>46</v>
      </c>
      <c r="B122" s="117" t="s">
        <v>57</v>
      </c>
      <c r="C122" s="117"/>
      <c r="D122" s="118">
        <f>D123</f>
        <v>868703</v>
      </c>
      <c r="E122" s="118">
        <f>E123</f>
        <v>50430.17</v>
      </c>
      <c r="F122" s="299">
        <v>0</v>
      </c>
      <c r="G122" s="88"/>
      <c r="H122" s="89"/>
    </row>
    <row r="123" spans="1:8" s="90" customFormat="1" ht="36" customHeight="1">
      <c r="A123" s="140" t="s">
        <v>25</v>
      </c>
      <c r="B123" s="117" t="s">
        <v>57</v>
      </c>
      <c r="C123" s="117" t="s">
        <v>26</v>
      </c>
      <c r="D123" s="118">
        <f>[3]Вед.2019!G119</f>
        <v>868703</v>
      </c>
      <c r="E123" s="118">
        <f>Вед.2019!H119</f>
        <v>50430.17</v>
      </c>
      <c r="F123" s="299">
        <v>0</v>
      </c>
      <c r="G123" s="88"/>
      <c r="H123" s="89"/>
    </row>
    <row r="124" spans="1:8" s="90" customFormat="1" ht="18" customHeight="1">
      <c r="A124" s="140" t="s">
        <v>642</v>
      </c>
      <c r="B124" s="117" t="s">
        <v>641</v>
      </c>
      <c r="C124" s="117"/>
      <c r="D124" s="118">
        <f>D125</f>
        <v>0</v>
      </c>
      <c r="E124" s="118">
        <f>E125</f>
        <v>0</v>
      </c>
      <c r="F124" s="299">
        <v>0</v>
      </c>
      <c r="G124" s="88"/>
      <c r="H124" s="89"/>
    </row>
    <row r="125" spans="1:8" s="90" customFormat="1" ht="37.5" customHeight="1">
      <c r="A125" s="140" t="s">
        <v>25</v>
      </c>
      <c r="B125" s="117" t="s">
        <v>641</v>
      </c>
      <c r="C125" s="117" t="s">
        <v>26</v>
      </c>
      <c r="D125" s="118">
        <f>[3]Вед.2019!G121</f>
        <v>0</v>
      </c>
      <c r="E125" s="118">
        <f>[3]Вед.2019!H121</f>
        <v>0</v>
      </c>
      <c r="F125" s="299">
        <v>0</v>
      </c>
      <c r="G125" s="88"/>
      <c r="H125" s="89"/>
    </row>
    <row r="126" spans="1:8" s="90" customFormat="1" ht="18.75" customHeight="1">
      <c r="A126" s="133" t="s">
        <v>439</v>
      </c>
      <c r="B126" s="120" t="s">
        <v>58</v>
      </c>
      <c r="C126" s="120"/>
      <c r="D126" s="126">
        <f>D127</f>
        <v>123800</v>
      </c>
      <c r="E126" s="126">
        <f>E127</f>
        <v>0</v>
      </c>
      <c r="F126" s="299">
        <v>0</v>
      </c>
      <c r="G126" s="88"/>
      <c r="H126" s="89"/>
    </row>
    <row r="127" spans="1:8" s="90" customFormat="1" ht="16.5" customHeight="1">
      <c r="A127" s="140" t="s">
        <v>25</v>
      </c>
      <c r="B127" s="120" t="s">
        <v>58</v>
      </c>
      <c r="C127" s="117" t="s">
        <v>26</v>
      </c>
      <c r="D127" s="118">
        <f>[3]Вед.2019!G123</f>
        <v>123800</v>
      </c>
      <c r="E127" s="118">
        <f>Вед.2019!H123</f>
        <v>0</v>
      </c>
      <c r="F127" s="299">
        <v>0</v>
      </c>
      <c r="G127" s="88"/>
      <c r="H127" s="89"/>
    </row>
    <row r="128" spans="1:8" s="90" customFormat="1" ht="86.25" customHeight="1">
      <c r="A128" s="308" t="s">
        <v>623</v>
      </c>
      <c r="B128" s="124" t="s">
        <v>259</v>
      </c>
      <c r="C128" s="124"/>
      <c r="D128" s="111">
        <f>D131</f>
        <v>117968</v>
      </c>
      <c r="E128" s="111">
        <f>E131</f>
        <v>0</v>
      </c>
      <c r="F128" s="298">
        <v>0</v>
      </c>
      <c r="G128" s="88"/>
      <c r="H128" s="89"/>
    </row>
    <row r="129" spans="1:8" ht="33" customHeight="1">
      <c r="A129" s="103" t="s">
        <v>277</v>
      </c>
      <c r="B129" s="199" t="s">
        <v>260</v>
      </c>
      <c r="C129" s="124"/>
      <c r="D129" s="200">
        <f>D130</f>
        <v>117968</v>
      </c>
      <c r="E129" s="200">
        <f>E130</f>
        <v>0</v>
      </c>
      <c r="F129" s="320">
        <f>E129/D129*100</f>
        <v>0</v>
      </c>
      <c r="G129" s="87"/>
      <c r="H129" s="85"/>
    </row>
    <row r="130" spans="1:8" ht="33.75" customHeight="1">
      <c r="A130" s="135" t="s">
        <v>279</v>
      </c>
      <c r="B130" s="199" t="s">
        <v>592</v>
      </c>
      <c r="C130" s="124"/>
      <c r="D130" s="200">
        <f>D131</f>
        <v>117968</v>
      </c>
      <c r="E130" s="200">
        <f>E131</f>
        <v>0</v>
      </c>
      <c r="F130" s="299">
        <f t="shared" si="6"/>
        <v>0</v>
      </c>
      <c r="G130" s="87"/>
      <c r="H130" s="85"/>
    </row>
    <row r="131" spans="1:8" ht="36.75" customHeight="1">
      <c r="A131" s="137" t="s">
        <v>25</v>
      </c>
      <c r="B131" s="199" t="s">
        <v>592</v>
      </c>
      <c r="C131" s="199" t="s">
        <v>26</v>
      </c>
      <c r="D131" s="201">
        <f>[3]Вед.2019!G91</f>
        <v>117968</v>
      </c>
      <c r="E131" s="201">
        <f>Вед.2019!H91</f>
        <v>0</v>
      </c>
      <c r="F131" s="299">
        <f t="shared" si="6"/>
        <v>0</v>
      </c>
      <c r="G131" s="87"/>
      <c r="H131" s="85"/>
    </row>
    <row r="132" spans="1:8" ht="50.25" customHeight="1">
      <c r="A132" s="312" t="s">
        <v>639</v>
      </c>
      <c r="B132" s="113" t="s">
        <v>307</v>
      </c>
      <c r="C132" s="113"/>
      <c r="D132" s="114">
        <f t="shared" ref="D132:E134" si="7">D133</f>
        <v>0</v>
      </c>
      <c r="E132" s="114">
        <f t="shared" si="7"/>
        <v>0</v>
      </c>
      <c r="F132" s="299">
        <v>0</v>
      </c>
      <c r="G132" s="87"/>
      <c r="H132" s="85"/>
    </row>
    <row r="133" spans="1:8" ht="18.75" customHeight="1">
      <c r="A133" s="144" t="s">
        <v>647</v>
      </c>
      <c r="B133" s="117" t="s">
        <v>650</v>
      </c>
      <c r="C133" s="117"/>
      <c r="D133" s="118">
        <f t="shared" si="7"/>
        <v>0</v>
      </c>
      <c r="E133" s="118">
        <f t="shared" si="7"/>
        <v>0</v>
      </c>
      <c r="F133" s="299">
        <v>0</v>
      </c>
      <c r="G133" s="87"/>
      <c r="H133" s="85"/>
    </row>
    <row r="134" spans="1:8" ht="16.5" customHeight="1">
      <c r="A134" s="144" t="s">
        <v>648</v>
      </c>
      <c r="B134" s="117" t="s">
        <v>651</v>
      </c>
      <c r="C134" s="117"/>
      <c r="D134" s="118">
        <f t="shared" si="7"/>
        <v>0</v>
      </c>
      <c r="E134" s="118">
        <f t="shared" si="7"/>
        <v>0</v>
      </c>
      <c r="F134" s="299">
        <v>0</v>
      </c>
      <c r="G134" s="87"/>
      <c r="H134" s="85"/>
    </row>
    <row r="135" spans="1:8" ht="33.75" customHeight="1">
      <c r="A135" s="144" t="s">
        <v>25</v>
      </c>
      <c r="B135" s="117" t="s">
        <v>651</v>
      </c>
      <c r="C135" s="117" t="s">
        <v>26</v>
      </c>
      <c r="D135" s="118">
        <v>0</v>
      </c>
      <c r="E135" s="118">
        <v>0</v>
      </c>
      <c r="F135" s="299">
        <v>0</v>
      </c>
      <c r="G135" s="87"/>
      <c r="H135" s="85"/>
    </row>
    <row r="136" spans="1:8" ht="51" customHeight="1">
      <c r="A136" s="141" t="s">
        <v>636</v>
      </c>
      <c r="B136" s="109" t="s">
        <v>640</v>
      </c>
      <c r="C136" s="113"/>
      <c r="D136" s="114">
        <f t="shared" ref="D136:E138" si="8">D137</f>
        <v>0</v>
      </c>
      <c r="E136" s="114">
        <f t="shared" si="8"/>
        <v>0</v>
      </c>
      <c r="F136" s="299">
        <v>0</v>
      </c>
      <c r="G136" s="87"/>
      <c r="H136" s="85"/>
    </row>
    <row r="137" spans="1:8" ht="23.25" customHeight="1">
      <c r="A137" s="140" t="s">
        <v>637</v>
      </c>
      <c r="B137" s="107" t="s">
        <v>645</v>
      </c>
      <c r="C137" s="117"/>
      <c r="D137" s="118">
        <f t="shared" si="8"/>
        <v>0</v>
      </c>
      <c r="E137" s="118">
        <f t="shared" si="8"/>
        <v>0</v>
      </c>
      <c r="F137" s="299">
        <v>0</v>
      </c>
      <c r="G137" s="87"/>
      <c r="H137" s="85"/>
    </row>
    <row r="138" spans="1:8" ht="19.5" customHeight="1">
      <c r="A138" s="140" t="s">
        <v>638</v>
      </c>
      <c r="B138" s="107" t="s">
        <v>646</v>
      </c>
      <c r="C138" s="117"/>
      <c r="D138" s="118">
        <f t="shared" si="8"/>
        <v>0</v>
      </c>
      <c r="E138" s="118">
        <f t="shared" si="8"/>
        <v>0</v>
      </c>
      <c r="F138" s="299">
        <v>0</v>
      </c>
      <c r="G138" s="87"/>
      <c r="H138" s="85"/>
    </row>
    <row r="139" spans="1:8" ht="33" customHeight="1">
      <c r="A139" s="140" t="s">
        <v>25</v>
      </c>
      <c r="B139" s="107" t="s">
        <v>646</v>
      </c>
      <c r="C139" s="117" t="s">
        <v>26</v>
      </c>
      <c r="D139" s="118">
        <v>0</v>
      </c>
      <c r="E139" s="118">
        <v>0</v>
      </c>
      <c r="F139" s="299">
        <v>0</v>
      </c>
      <c r="G139" s="87"/>
      <c r="H139" s="85"/>
    </row>
    <row r="140" spans="1:8" ht="34.5" customHeight="1">
      <c r="A140" s="313" t="s">
        <v>60</v>
      </c>
      <c r="B140" s="165" t="s">
        <v>247</v>
      </c>
      <c r="C140" s="158"/>
      <c r="D140" s="166">
        <f>D141+D144+D147+D156</f>
        <v>6212076</v>
      </c>
      <c r="E140" s="166">
        <f>E141+E144+E147+E156</f>
        <v>2603516.69</v>
      </c>
      <c r="F140" s="166">
        <f>E140/D140*100</f>
        <v>41.910573695492452</v>
      </c>
      <c r="G140" s="87"/>
      <c r="H140" s="85"/>
    </row>
    <row r="141" spans="1:8" ht="33.75" customHeight="1">
      <c r="A141" s="131" t="s">
        <v>19</v>
      </c>
      <c r="B141" s="119" t="s">
        <v>250</v>
      </c>
      <c r="C141" s="113"/>
      <c r="D141" s="114">
        <f>D142</f>
        <v>427835</v>
      </c>
      <c r="E141" s="114">
        <f>E142</f>
        <v>219157.19</v>
      </c>
      <c r="F141" s="298">
        <f t="shared" si="6"/>
        <v>51.224698774060094</v>
      </c>
      <c r="G141" s="87"/>
      <c r="H141" s="85"/>
    </row>
    <row r="142" spans="1:8" ht="39.75" customHeight="1">
      <c r="A142" s="101" t="s">
        <v>20</v>
      </c>
      <c r="B142" s="116" t="s">
        <v>251</v>
      </c>
      <c r="C142" s="117"/>
      <c r="D142" s="118">
        <f>D143</f>
        <v>427835</v>
      </c>
      <c r="E142" s="118">
        <f>E143</f>
        <v>219157.19</v>
      </c>
      <c r="F142" s="299">
        <f t="shared" si="6"/>
        <v>51.224698774060094</v>
      </c>
      <c r="G142" s="87"/>
      <c r="H142" s="85"/>
    </row>
    <row r="143" spans="1:8" ht="33" customHeight="1">
      <c r="A143" s="101" t="s">
        <v>15</v>
      </c>
      <c r="B143" s="116" t="s">
        <v>251</v>
      </c>
      <c r="C143" s="117" t="s">
        <v>16</v>
      </c>
      <c r="D143" s="118">
        <f>[3]Вед.2019!G25</f>
        <v>427835</v>
      </c>
      <c r="E143" s="118">
        <f>Вед.2019!H29</f>
        <v>219157.19</v>
      </c>
      <c r="F143" s="299">
        <f t="shared" si="6"/>
        <v>51.224698774060094</v>
      </c>
      <c r="G143" s="87"/>
      <c r="H143" s="85"/>
    </row>
    <row r="144" spans="1:8" ht="35.25" customHeight="1">
      <c r="A144" s="131" t="s">
        <v>13</v>
      </c>
      <c r="B144" s="119" t="s">
        <v>248</v>
      </c>
      <c r="C144" s="113"/>
      <c r="D144" s="114">
        <f>D145</f>
        <v>1126976</v>
      </c>
      <c r="E144" s="114">
        <f>E145</f>
        <v>474344.22</v>
      </c>
      <c r="F144" s="298">
        <f t="shared" si="6"/>
        <v>42.090001916633533</v>
      </c>
      <c r="G144" s="87"/>
      <c r="H144" s="85"/>
    </row>
    <row r="145" spans="1:8" ht="19.5" customHeight="1">
      <c r="A145" s="101" t="s">
        <v>14</v>
      </c>
      <c r="B145" s="116" t="s">
        <v>249</v>
      </c>
      <c r="C145" s="117"/>
      <c r="D145" s="118">
        <f>D146</f>
        <v>1126976</v>
      </c>
      <c r="E145" s="118">
        <f>E146</f>
        <v>474344.22</v>
      </c>
      <c r="F145" s="299">
        <f t="shared" si="6"/>
        <v>42.090001916633533</v>
      </c>
      <c r="G145" s="87"/>
      <c r="H145" s="85"/>
    </row>
    <row r="146" spans="1:8" ht="34.5" customHeight="1">
      <c r="A146" s="101" t="s">
        <v>15</v>
      </c>
      <c r="B146" s="116" t="s">
        <v>249</v>
      </c>
      <c r="C146" s="117" t="s">
        <v>16</v>
      </c>
      <c r="D146" s="118">
        <f>[3]Вед.2019!G24</f>
        <v>1126976</v>
      </c>
      <c r="E146" s="118">
        <f>Вед.2019!H24</f>
        <v>474344.22</v>
      </c>
      <c r="F146" s="299">
        <f t="shared" si="6"/>
        <v>42.090001916633533</v>
      </c>
      <c r="G146" s="87"/>
      <c r="H146" s="85"/>
    </row>
    <row r="147" spans="1:8" ht="18" customHeight="1">
      <c r="A147" s="131" t="s">
        <v>23</v>
      </c>
      <c r="B147" s="119" t="s">
        <v>252</v>
      </c>
      <c r="C147" s="113"/>
      <c r="D147" s="114">
        <f>D148+D153</f>
        <v>4424265</v>
      </c>
      <c r="E147" s="114">
        <f>E148+E153</f>
        <v>1789891.28</v>
      </c>
      <c r="F147" s="298">
        <f t="shared" si="6"/>
        <v>40.456240302061474</v>
      </c>
      <c r="G147" s="87"/>
      <c r="H147" s="85"/>
    </row>
    <row r="148" spans="1:8" ht="16.5" customHeight="1">
      <c r="A148" s="101" t="s">
        <v>24</v>
      </c>
      <c r="B148" s="116" t="s">
        <v>253</v>
      </c>
      <c r="C148" s="117"/>
      <c r="D148" s="118">
        <f>D149+D150+D151+D152</f>
        <v>4114065</v>
      </c>
      <c r="E148" s="118">
        <f>E149+E150+E151+E152</f>
        <v>1667623.8</v>
      </c>
      <c r="F148" s="299">
        <f t="shared" si="6"/>
        <v>40.534697434289448</v>
      </c>
      <c r="G148" s="87"/>
      <c r="H148" s="85"/>
    </row>
    <row r="149" spans="1:8" ht="16.5" customHeight="1">
      <c r="A149" s="101" t="s">
        <v>15</v>
      </c>
      <c r="B149" s="116" t="s">
        <v>253</v>
      </c>
      <c r="C149" s="117" t="s">
        <v>16</v>
      </c>
      <c r="D149" s="118">
        <f>[3]Вед.2019!G34</f>
        <v>2676118</v>
      </c>
      <c r="E149" s="118">
        <f>Вед.2019!H34</f>
        <v>1154976.8600000001</v>
      </c>
      <c r="F149" s="299">
        <f t="shared" si="6"/>
        <v>43.158667143974974</v>
      </c>
      <c r="G149" s="87"/>
      <c r="H149" s="85"/>
    </row>
    <row r="150" spans="1:8" ht="33.75">
      <c r="A150" s="132" t="s">
        <v>25</v>
      </c>
      <c r="B150" s="116" t="s">
        <v>253</v>
      </c>
      <c r="C150" s="117" t="s">
        <v>26</v>
      </c>
      <c r="D150" s="118">
        <f>[3]Вед.2019!G35</f>
        <v>1292431</v>
      </c>
      <c r="E150" s="118">
        <f>Вед.2019!H35</f>
        <v>409420.2</v>
      </c>
      <c r="F150" s="299">
        <f t="shared" si="6"/>
        <v>31.678302361982961</v>
      </c>
      <c r="G150" s="87"/>
      <c r="H150" s="85"/>
    </row>
    <row r="151" spans="1:8" ht="18.75">
      <c r="A151" s="133" t="s">
        <v>27</v>
      </c>
      <c r="B151" s="116" t="s">
        <v>253</v>
      </c>
      <c r="C151" s="117" t="s">
        <v>28</v>
      </c>
      <c r="D151" s="118">
        <f>[3]Вед.2019!G36</f>
        <v>107594</v>
      </c>
      <c r="E151" s="118">
        <f>Вед.2019!H36</f>
        <v>75305.61</v>
      </c>
      <c r="F151" s="299">
        <f t="shared" si="6"/>
        <v>69.990529211666072</v>
      </c>
      <c r="G151" s="87"/>
      <c r="H151" s="85"/>
    </row>
    <row r="152" spans="1:8" ht="18.75">
      <c r="A152" s="133" t="s">
        <v>587</v>
      </c>
      <c r="B152" s="116" t="s">
        <v>253</v>
      </c>
      <c r="C152" s="117" t="s">
        <v>588</v>
      </c>
      <c r="D152" s="118">
        <f>[3]Вед.2019!G37</f>
        <v>37922</v>
      </c>
      <c r="E152" s="118">
        <f>Вед.2019!H37</f>
        <v>27921.13</v>
      </c>
      <c r="F152" s="299">
        <f t="shared" si="6"/>
        <v>73.627788618743736</v>
      </c>
      <c r="G152" s="87"/>
      <c r="H152" s="85"/>
    </row>
    <row r="153" spans="1:8" ht="33.75" customHeight="1">
      <c r="A153" s="134" t="s">
        <v>34</v>
      </c>
      <c r="B153" s="117" t="s">
        <v>662</v>
      </c>
      <c r="C153" s="113"/>
      <c r="D153" s="122">
        <f>D154+D155</f>
        <v>310200</v>
      </c>
      <c r="E153" s="122">
        <f>E154+E155</f>
        <v>122267.48</v>
      </c>
      <c r="F153" s="299">
        <f t="shared" si="6"/>
        <v>39.415693101225017</v>
      </c>
      <c r="G153" s="87"/>
      <c r="H153" s="85"/>
    </row>
    <row r="154" spans="1:8" ht="31.5" customHeight="1">
      <c r="A154" s="101" t="s">
        <v>15</v>
      </c>
      <c r="B154" s="117" t="s">
        <v>662</v>
      </c>
      <c r="C154" s="117" t="s">
        <v>16</v>
      </c>
      <c r="D154" s="118">
        <v>281981.95</v>
      </c>
      <c r="E154" s="118">
        <f>Вед.2019!H60</f>
        <v>122267.48</v>
      </c>
      <c r="F154" s="299">
        <f t="shared" si="6"/>
        <v>43.360037761282236</v>
      </c>
      <c r="G154" s="87"/>
      <c r="H154" s="85"/>
    </row>
    <row r="155" spans="1:8" ht="32.25" customHeight="1">
      <c r="A155" s="132" t="s">
        <v>25</v>
      </c>
      <c r="B155" s="117" t="s">
        <v>662</v>
      </c>
      <c r="C155" s="117" t="s">
        <v>26</v>
      </c>
      <c r="D155" s="118">
        <v>28218.05</v>
      </c>
      <c r="E155" s="118">
        <f>Вед.2019!H61</f>
        <v>0</v>
      </c>
      <c r="F155" s="299">
        <f t="shared" si="6"/>
        <v>0</v>
      </c>
      <c r="G155" s="87"/>
      <c r="H155" s="85"/>
    </row>
    <row r="156" spans="1:8" ht="17.25" customHeight="1">
      <c r="A156" s="131" t="s">
        <v>29</v>
      </c>
      <c r="B156" s="113" t="s">
        <v>255</v>
      </c>
      <c r="C156" s="110"/>
      <c r="D156" s="114">
        <f>D157+D159+D162</f>
        <v>233000</v>
      </c>
      <c r="E156" s="114">
        <f>E157+E159+E162</f>
        <v>120124</v>
      </c>
      <c r="F156" s="298">
        <f t="shared" si="6"/>
        <v>51.555364806866955</v>
      </c>
      <c r="G156" s="87"/>
      <c r="H156" s="85"/>
    </row>
    <row r="157" spans="1:8" ht="35.25" customHeight="1">
      <c r="A157" s="101" t="s">
        <v>40</v>
      </c>
      <c r="B157" s="117" t="s">
        <v>256</v>
      </c>
      <c r="C157" s="120"/>
      <c r="D157" s="118">
        <f>D158</f>
        <v>25000</v>
      </c>
      <c r="E157" s="118">
        <f>E158</f>
        <v>0</v>
      </c>
      <c r="F157" s="299">
        <f t="shared" si="6"/>
        <v>0</v>
      </c>
      <c r="G157" s="87"/>
      <c r="H157" s="85"/>
    </row>
    <row r="158" spans="1:8" ht="16.5">
      <c r="A158" s="101" t="s">
        <v>41</v>
      </c>
      <c r="B158" s="117" t="s">
        <v>256</v>
      </c>
      <c r="C158" s="120" t="s">
        <v>42</v>
      </c>
      <c r="D158" s="118">
        <f>[3]Вед.2019!G42</f>
        <v>25000</v>
      </c>
      <c r="E158" s="118">
        <f>Вед.2019!H42</f>
        <v>0</v>
      </c>
      <c r="F158" s="299">
        <f t="shared" si="6"/>
        <v>0</v>
      </c>
    </row>
    <row r="159" spans="1:8" ht="16.5">
      <c r="A159" s="101" t="s">
        <v>31</v>
      </c>
      <c r="B159" s="117" t="s">
        <v>258</v>
      </c>
      <c r="C159" s="117"/>
      <c r="D159" s="118">
        <f>D161+D160</f>
        <v>197500</v>
      </c>
      <c r="E159" s="118">
        <f>E161+E160</f>
        <v>120124</v>
      </c>
      <c r="F159" s="299">
        <f t="shared" ref="F159:F164" si="9">E159/D159*100</f>
        <v>60.82227848101266</v>
      </c>
    </row>
    <row r="160" spans="1:8" ht="16.5">
      <c r="A160" s="314" t="s">
        <v>670</v>
      </c>
      <c r="B160" s="117" t="s">
        <v>258</v>
      </c>
      <c r="C160" s="117" t="s">
        <v>588</v>
      </c>
      <c r="D160" s="118">
        <f>[3]Вед.2019!G47</f>
        <v>6000</v>
      </c>
      <c r="E160" s="118">
        <f>Вед.2019!H47</f>
        <v>0</v>
      </c>
      <c r="F160" s="299">
        <f t="shared" si="9"/>
        <v>0</v>
      </c>
    </row>
    <row r="161" spans="1:6" ht="16.5">
      <c r="A161" s="132" t="s">
        <v>27</v>
      </c>
      <c r="B161" s="117" t="s">
        <v>258</v>
      </c>
      <c r="C161" s="117" t="s">
        <v>28</v>
      </c>
      <c r="D161" s="118">
        <f>[3]Вед.2019!G48</f>
        <v>191500</v>
      </c>
      <c r="E161" s="118">
        <f>Вед.2019!H48</f>
        <v>120124</v>
      </c>
      <c r="F161" s="299">
        <f t="shared" si="9"/>
        <v>62.72793733681462</v>
      </c>
    </row>
    <row r="162" spans="1:6" ht="16.5">
      <c r="A162" s="132" t="s">
        <v>644</v>
      </c>
      <c r="B162" s="117" t="s">
        <v>631</v>
      </c>
      <c r="C162" s="117"/>
      <c r="D162" s="118">
        <f>D163</f>
        <v>10500</v>
      </c>
      <c r="E162" s="118">
        <f>E163</f>
        <v>0</v>
      </c>
      <c r="F162" s="299">
        <f t="shared" si="9"/>
        <v>0</v>
      </c>
    </row>
    <row r="163" spans="1:6" ht="33">
      <c r="A163" s="132" t="s">
        <v>25</v>
      </c>
      <c r="B163" s="117" t="s">
        <v>631</v>
      </c>
      <c r="C163" s="117" t="s">
        <v>26</v>
      </c>
      <c r="D163" s="118">
        <v>10500</v>
      </c>
      <c r="E163" s="118">
        <f>Вед.2019!H50</f>
        <v>0</v>
      </c>
      <c r="F163" s="299">
        <f t="shared" si="9"/>
        <v>0</v>
      </c>
    </row>
    <row r="164" spans="1:6" ht="17.25" thickBot="1">
      <c r="A164" s="315" t="s">
        <v>61</v>
      </c>
      <c r="B164" s="316"/>
      <c r="C164" s="317"/>
      <c r="D164" s="318">
        <f>D19+D140</f>
        <v>28715836.719999999</v>
      </c>
      <c r="E164" s="318">
        <f>E19+E140</f>
        <v>11796139.889999999</v>
      </c>
      <c r="F164" s="319">
        <f t="shared" si="9"/>
        <v>41.078865314010599</v>
      </c>
    </row>
  </sheetData>
  <sheetProtection selectLockedCells="1" selectUnlockedCells="1"/>
  <mergeCells count="5">
    <mergeCell ref="A11:J11"/>
    <mergeCell ref="A12:J12"/>
    <mergeCell ref="A13:J13"/>
    <mergeCell ref="A14:K14"/>
    <mergeCell ref="A15:I15"/>
  </mergeCells>
  <phoneticPr fontId="0" type="noConversion"/>
  <pageMargins left="1.3779527559055118" right="0.59055118110236227" top="0.59055118110236227" bottom="0.59055118110236227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61"/>
    <col min="2" max="2" width="59.28515625" style="61" customWidth="1"/>
    <col min="3" max="3" width="17.5703125" style="61" customWidth="1"/>
    <col min="4" max="16384" width="9.140625" style="61"/>
  </cols>
  <sheetData>
    <row r="1" spans="1:256">
      <c r="A1" s="3" t="s">
        <v>160</v>
      </c>
      <c r="B1" s="60" t="s">
        <v>86</v>
      </c>
      <c r="C1" s="60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3"/>
      <c r="B2" s="339" t="s">
        <v>87</v>
      </c>
      <c r="C2" s="339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60" t="s">
        <v>88</v>
      </c>
      <c r="C3" s="60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3"/>
      <c r="B4" s="60" t="s">
        <v>89</v>
      </c>
      <c r="C4" s="60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3"/>
      <c r="B5" s="60" t="s">
        <v>90</v>
      </c>
      <c r="C5" s="6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3"/>
      <c r="B6" s="60" t="s">
        <v>91</v>
      </c>
      <c r="C6" s="6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3"/>
      <c r="B7" s="60" t="s">
        <v>92</v>
      </c>
      <c r="C7" s="60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91"/>
      <c r="C8" s="91"/>
    </row>
    <row r="9" spans="1:256">
      <c r="B9" s="91"/>
      <c r="C9" s="91"/>
    </row>
    <row r="10" spans="1:256">
      <c r="B10" s="91"/>
      <c r="C10" s="91"/>
    </row>
    <row r="11" spans="1:256">
      <c r="B11" s="91"/>
      <c r="C11" s="91"/>
    </row>
    <row r="13" spans="1:256" ht="15.75" customHeight="1">
      <c r="A13" s="340" t="s">
        <v>93</v>
      </c>
      <c r="B13" s="340"/>
      <c r="C13" s="340"/>
      <c r="D13" s="340"/>
      <c r="E13" s="92"/>
      <c r="F13" s="92"/>
    </row>
    <row r="14" spans="1:256" ht="15.75" customHeight="1">
      <c r="A14" s="340" t="s">
        <v>94</v>
      </c>
      <c r="B14" s="340"/>
      <c r="C14" s="340"/>
      <c r="D14" s="340"/>
    </row>
    <row r="15" spans="1:256" ht="15.75" customHeight="1">
      <c r="A15" s="340" t="s">
        <v>95</v>
      </c>
      <c r="B15" s="340"/>
      <c r="C15" s="340"/>
      <c r="D15" s="340"/>
      <c r="E15" s="92"/>
      <c r="F15" s="92"/>
    </row>
    <row r="16" spans="1:256">
      <c r="B16" s="91"/>
      <c r="C16" s="92"/>
      <c r="D16" s="92"/>
      <c r="E16" s="92"/>
      <c r="F16" s="92"/>
    </row>
    <row r="17" spans="1:6">
      <c r="B17" s="91"/>
      <c r="C17" s="92"/>
      <c r="D17" s="92"/>
      <c r="E17" s="92"/>
      <c r="F17" s="92"/>
    </row>
    <row r="19" spans="1:6" s="94" customFormat="1">
      <c r="A19" s="93" t="s">
        <v>85</v>
      </c>
      <c r="B19" s="93" t="s">
        <v>96</v>
      </c>
      <c r="C19" s="93" t="s">
        <v>97</v>
      </c>
    </row>
    <row r="20" spans="1:6" ht="28.5" customHeight="1">
      <c r="A20" s="338" t="s">
        <v>98</v>
      </c>
      <c r="B20" s="95" t="s">
        <v>116</v>
      </c>
      <c r="C20" s="96">
        <f>C22-C23</f>
        <v>5340000</v>
      </c>
    </row>
    <row r="21" spans="1:6">
      <c r="A21" s="338"/>
      <c r="B21" s="97" t="s">
        <v>99</v>
      </c>
      <c r="C21" s="98"/>
    </row>
    <row r="22" spans="1:6" ht="47.25">
      <c r="A22" s="338"/>
      <c r="B22" s="99" t="s">
        <v>100</v>
      </c>
      <c r="C22" s="96">
        <v>5500000</v>
      </c>
    </row>
    <row r="23" spans="1:6" ht="47.25">
      <c r="A23" s="338"/>
      <c r="B23" s="99" t="s">
        <v>101</v>
      </c>
      <c r="C23" s="96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источ. 2019</vt:lpstr>
      <vt:lpstr>Доходы 2019</vt:lpstr>
      <vt:lpstr>Вед.2019</vt:lpstr>
      <vt:lpstr>Ф2019</vt:lpstr>
      <vt:lpstr>МЦП по ЦСР - 2019</vt:lpstr>
      <vt:lpstr>кредиты</vt:lpstr>
      <vt:lpstr>Вед.2019!Excel_BuiltIn_Print_Area</vt:lpstr>
      <vt:lpstr>'источ. 2019'!Excel_BuiltIn_Print_Area</vt:lpstr>
      <vt:lpstr>'МЦП по ЦСР - 2019'!Excel_BuiltIn_Print_Area</vt:lpstr>
      <vt:lpstr>Вед.2019!Область_печати</vt:lpstr>
      <vt:lpstr>'Доходы 2019'!Область_печати</vt:lpstr>
      <vt:lpstr>'источ. 2019'!Область_печати</vt:lpstr>
      <vt:lpstr>'МЦП по ЦСР - 2019'!Область_печати</vt:lpstr>
      <vt:lpstr>Ф2019!Область_печати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c400</cp:lastModifiedBy>
  <cp:lastPrinted>2019-09-25T01:22:13Z</cp:lastPrinted>
  <dcterms:created xsi:type="dcterms:W3CDTF">2019-10-01T10:06:04Z</dcterms:created>
  <dcterms:modified xsi:type="dcterms:W3CDTF">2019-10-01T10:06:04Z</dcterms:modified>
</cp:coreProperties>
</file>