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80" windowWidth="15570" windowHeight="711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Вед.2019!$A$1:$K$208</definedName>
    <definedName name="_xlnm.Print_Area" localSheetId="1">'Доходы 2019'!$A$1:$E$210</definedName>
    <definedName name="_xlnm.Print_Area" localSheetId="0">'источ. 2019'!$A$1:$G$50</definedName>
    <definedName name="_xlnm.Print_Area" localSheetId="4">'МЦП по ЦСР - 2019'!$A$1:$F$166</definedName>
    <definedName name="_xlnm.Print_Area" localSheetId="3">Ф2019!$A$1:$H$577</definedName>
  </definedNames>
  <calcPr calcId="125725"/>
</workbook>
</file>

<file path=xl/calcChain.xml><?xml version="1.0" encoding="utf-8"?>
<calcChain xmlns="http://schemas.openxmlformats.org/spreadsheetml/2006/main">
  <c r="I161" i="17"/>
  <c r="I162"/>
  <c r="I147"/>
  <c r="I120"/>
  <c r="E51" i="11"/>
  <c r="E98"/>
  <c r="E99"/>
  <c r="E102"/>
  <c r="E106"/>
  <c r="E108"/>
  <c r="E107"/>
  <c r="E110"/>
  <c r="E115"/>
  <c r="F115" s="1"/>
  <c r="E117"/>
  <c r="E121"/>
  <c r="E122"/>
  <c r="E125"/>
  <c r="F125" s="1"/>
  <c r="E124"/>
  <c r="F124" s="1"/>
  <c r="E57"/>
  <c r="D49"/>
  <c r="E56"/>
  <c r="D56"/>
  <c r="E151"/>
  <c r="E152"/>
  <c r="F152"/>
  <c r="E153"/>
  <c r="E154"/>
  <c r="E156"/>
  <c r="F156"/>
  <c r="E157"/>
  <c r="F157"/>
  <c r="E163"/>
  <c r="E53"/>
  <c r="E55"/>
  <c r="F55" s="1"/>
  <c r="D60"/>
  <c r="E60"/>
  <c r="I106" i="17"/>
  <c r="E77" i="11"/>
  <c r="E100"/>
  <c r="F100" s="1"/>
  <c r="E95"/>
  <c r="E94"/>
  <c r="F94"/>
  <c r="E93"/>
  <c r="E92"/>
  <c r="E91"/>
  <c r="E90"/>
  <c r="F90"/>
  <c r="E89"/>
  <c r="F89"/>
  <c r="D17" i="8"/>
  <c r="D16"/>
  <c r="D18"/>
  <c r="D19"/>
  <c r="F19"/>
  <c r="D20"/>
  <c r="D21"/>
  <c r="D22"/>
  <c r="D25"/>
  <c r="D26"/>
  <c r="D24"/>
  <c r="F24"/>
  <c r="D28"/>
  <c r="D27"/>
  <c r="D29"/>
  <c r="D34"/>
  <c r="D35"/>
  <c r="D36"/>
  <c r="F36"/>
  <c r="D37"/>
  <c r="D39"/>
  <c r="D40"/>
  <c r="D41"/>
  <c r="D43"/>
  <c r="D42"/>
  <c r="F41"/>
  <c r="F18"/>
  <c r="F40"/>
  <c r="E44" i="11"/>
  <c r="E41"/>
  <c r="F41"/>
  <c r="E40"/>
  <c r="E39"/>
  <c r="E38" s="1"/>
  <c r="H160" i="17"/>
  <c r="I160"/>
  <c r="H45"/>
  <c r="I45"/>
  <c r="H32"/>
  <c r="H191"/>
  <c r="I191"/>
  <c r="I203"/>
  <c r="I204"/>
  <c r="I207"/>
  <c r="H206"/>
  <c r="I206"/>
  <c r="H201"/>
  <c r="H200"/>
  <c r="H197"/>
  <c r="H190"/>
  <c r="H188"/>
  <c r="H186"/>
  <c r="I186"/>
  <c r="F117" i="11"/>
  <c r="H184" i="17"/>
  <c r="H182"/>
  <c r="H181"/>
  <c r="H178"/>
  <c r="H177"/>
  <c r="H173"/>
  <c r="E84" i="11"/>
  <c r="H167" i="17"/>
  <c r="H166"/>
  <c r="H165"/>
  <c r="H164"/>
  <c r="H163"/>
  <c r="H159"/>
  <c r="H158"/>
  <c r="H157"/>
  <c r="I157"/>
  <c r="H155"/>
  <c r="H154"/>
  <c r="H153"/>
  <c r="H151"/>
  <c r="H148"/>
  <c r="H146"/>
  <c r="H141"/>
  <c r="H142"/>
  <c r="H136"/>
  <c r="H135"/>
  <c r="H134"/>
  <c r="H131"/>
  <c r="I131"/>
  <c r="F51" i="11"/>
  <c r="H127" i="17"/>
  <c r="H125"/>
  <c r="H123"/>
  <c r="I123"/>
  <c r="H119"/>
  <c r="I119"/>
  <c r="H114"/>
  <c r="H113"/>
  <c r="H110"/>
  <c r="H109"/>
  <c r="H105"/>
  <c r="H104"/>
  <c r="H102"/>
  <c r="H100"/>
  <c r="H98"/>
  <c r="H97"/>
  <c r="H93"/>
  <c r="H92"/>
  <c r="H91"/>
  <c r="H89"/>
  <c r="H88"/>
  <c r="H87"/>
  <c r="H83"/>
  <c r="H82"/>
  <c r="H76"/>
  <c r="H75"/>
  <c r="H71"/>
  <c r="H65"/>
  <c r="H64"/>
  <c r="H63"/>
  <c r="H58"/>
  <c r="H56"/>
  <c r="H52"/>
  <c r="H51"/>
  <c r="H50"/>
  <c r="H48"/>
  <c r="I48"/>
  <c r="H44"/>
  <c r="H43"/>
  <c r="H42"/>
  <c r="H40"/>
  <c r="H39"/>
  <c r="H31"/>
  <c r="H30"/>
  <c r="H29"/>
  <c r="H27"/>
  <c r="H26"/>
  <c r="H22"/>
  <c r="H21"/>
  <c r="H20"/>
  <c r="H19"/>
  <c r="E17" i="8"/>
  <c r="I144" i="17"/>
  <c r="G206"/>
  <c r="G205"/>
  <c r="G201"/>
  <c r="G200"/>
  <c r="G199"/>
  <c r="G197"/>
  <c r="G196"/>
  <c r="G195"/>
  <c r="G190"/>
  <c r="G188"/>
  <c r="G186"/>
  <c r="G184"/>
  <c r="G182"/>
  <c r="G178"/>
  <c r="G177"/>
  <c r="G176"/>
  <c r="G173"/>
  <c r="G172"/>
  <c r="G171"/>
  <c r="G167"/>
  <c r="G166"/>
  <c r="G165"/>
  <c r="G160"/>
  <c r="G159"/>
  <c r="G158"/>
  <c r="G157"/>
  <c r="G155"/>
  <c r="G154"/>
  <c r="G153"/>
  <c r="G151"/>
  <c r="G150"/>
  <c r="G140"/>
  <c r="G139"/>
  <c r="G138"/>
  <c r="G148"/>
  <c r="G146"/>
  <c r="G142"/>
  <c r="G141"/>
  <c r="G136"/>
  <c r="G131"/>
  <c r="G130"/>
  <c r="G129"/>
  <c r="G127"/>
  <c r="G125"/>
  <c r="G123"/>
  <c r="G119"/>
  <c r="G118"/>
  <c r="G117"/>
  <c r="G107"/>
  <c r="G114"/>
  <c r="G113"/>
  <c r="G112"/>
  <c r="G110"/>
  <c r="G109"/>
  <c r="G108"/>
  <c r="G105"/>
  <c r="G104"/>
  <c r="G102"/>
  <c r="G100"/>
  <c r="I100"/>
  <c r="G98"/>
  <c r="G93"/>
  <c r="I93"/>
  <c r="G92"/>
  <c r="G91"/>
  <c r="G89"/>
  <c r="G88"/>
  <c r="G87"/>
  <c r="G86"/>
  <c r="G83"/>
  <c r="G82"/>
  <c r="G81"/>
  <c r="G80"/>
  <c r="G79"/>
  <c r="G76"/>
  <c r="G75"/>
  <c r="G74"/>
  <c r="G73"/>
  <c r="G71"/>
  <c r="G69"/>
  <c r="G70"/>
  <c r="G65"/>
  <c r="G64"/>
  <c r="G63"/>
  <c r="G62"/>
  <c r="G61"/>
  <c r="G58"/>
  <c r="G57"/>
  <c r="G52"/>
  <c r="G51"/>
  <c r="G50"/>
  <c r="G42"/>
  <c r="I42"/>
  <c r="G48"/>
  <c r="G45"/>
  <c r="G44"/>
  <c r="G43"/>
  <c r="G40"/>
  <c r="G39"/>
  <c r="G38"/>
  <c r="G32"/>
  <c r="G31"/>
  <c r="I31"/>
  <c r="G30"/>
  <c r="G29"/>
  <c r="I29"/>
  <c r="G27"/>
  <c r="G26"/>
  <c r="G25"/>
  <c r="G24"/>
  <c r="G22"/>
  <c r="G21"/>
  <c r="G20"/>
  <c r="G19"/>
  <c r="D118" i="3"/>
  <c r="D119"/>
  <c r="D121"/>
  <c r="D18"/>
  <c r="D124"/>
  <c r="C124"/>
  <c r="C123"/>
  <c r="D12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C118"/>
  <c r="C119"/>
  <c r="E125"/>
  <c r="E126"/>
  <c r="E127"/>
  <c r="E129"/>
  <c r="E131"/>
  <c r="E132"/>
  <c r="E134"/>
  <c r="E136"/>
  <c r="E137"/>
  <c r="E138"/>
  <c r="E140"/>
  <c r="E141"/>
  <c r="E142"/>
  <c r="E144"/>
  <c r="E145"/>
  <c r="E146"/>
  <c r="E148"/>
  <c r="E150"/>
  <c r="E152"/>
  <c r="E153"/>
  <c r="E154"/>
  <c r="E157"/>
  <c r="E158"/>
  <c r="E159"/>
  <c r="E162"/>
  <c r="E163"/>
  <c r="E164"/>
  <c r="E165"/>
  <c r="E166"/>
  <c r="E168"/>
  <c r="E170"/>
  <c r="E172"/>
  <c r="E174"/>
  <c r="E177"/>
  <c r="D176"/>
  <c r="D175"/>
  <c r="E175"/>
  <c r="I137" i="17"/>
  <c r="I145"/>
  <c r="E165" i="11"/>
  <c r="E162"/>
  <c r="E160"/>
  <c r="E159"/>
  <c r="F153"/>
  <c r="E148"/>
  <c r="E147" s="1"/>
  <c r="E145"/>
  <c r="F145"/>
  <c r="E133"/>
  <c r="E129"/>
  <c r="E128"/>
  <c r="F122"/>
  <c r="E114"/>
  <c r="F114"/>
  <c r="F112"/>
  <c r="E81"/>
  <c r="F77"/>
  <c r="E72"/>
  <c r="E70"/>
  <c r="F70" s="1"/>
  <c r="E68"/>
  <c r="F68" s="1"/>
  <c r="E59"/>
  <c r="E58"/>
  <c r="F35"/>
  <c r="E32"/>
  <c r="E31"/>
  <c r="E27"/>
  <c r="F23"/>
  <c r="E140"/>
  <c r="E139"/>
  <c r="E138"/>
  <c r="E136"/>
  <c r="E135"/>
  <c r="E134"/>
  <c r="E127"/>
  <c r="E126"/>
  <c r="E76"/>
  <c r="E75"/>
  <c r="F75" s="1"/>
  <c r="E67"/>
  <c r="E66"/>
  <c r="E61"/>
  <c r="E46"/>
  <c r="E45"/>
  <c r="E28"/>
  <c r="E26"/>
  <c r="D164"/>
  <c r="D163"/>
  <c r="F163"/>
  <c r="D162"/>
  <c r="D160"/>
  <c r="D159"/>
  <c r="D155"/>
  <c r="D154"/>
  <c r="F154"/>
  <c r="D153"/>
  <c r="D152"/>
  <c r="D151"/>
  <c r="F151"/>
  <c r="D148"/>
  <c r="D147"/>
  <c r="D146"/>
  <c r="D145"/>
  <c r="D140"/>
  <c r="D139"/>
  <c r="D136"/>
  <c r="D135"/>
  <c r="D134"/>
  <c r="D130"/>
  <c r="D132"/>
  <c r="D131"/>
  <c r="D128"/>
  <c r="D127"/>
  <c r="D126"/>
  <c r="D124"/>
  <c r="D121"/>
  <c r="D120"/>
  <c r="D116"/>
  <c r="D113"/>
  <c r="D114"/>
  <c r="D111"/>
  <c r="D109"/>
  <c r="D104"/>
  <c r="D107"/>
  <c r="D105"/>
  <c r="D101"/>
  <c r="D100"/>
  <c r="D99"/>
  <c r="D98"/>
  <c r="D94"/>
  <c r="D93"/>
  <c r="D92"/>
  <c r="D91"/>
  <c r="D90"/>
  <c r="D89"/>
  <c r="D88"/>
  <c r="D87"/>
  <c r="D85"/>
  <c r="D84"/>
  <c r="D83"/>
  <c r="D81"/>
  <c r="D80"/>
  <c r="D79"/>
  <c r="D77"/>
  <c r="D73"/>
  <c r="F73"/>
  <c r="D70"/>
  <c r="D69"/>
  <c r="D67"/>
  <c r="D66"/>
  <c r="D61"/>
  <c r="D55"/>
  <c r="D54"/>
  <c r="D53"/>
  <c r="D50"/>
  <c r="D46"/>
  <c r="D45"/>
  <c r="D44"/>
  <c r="D43"/>
  <c r="D42"/>
  <c r="D41"/>
  <c r="D38"/>
  <c r="D37"/>
  <c r="D40"/>
  <c r="D39"/>
  <c r="D34"/>
  <c r="D33"/>
  <c r="F33"/>
  <c r="D32"/>
  <c r="D31"/>
  <c r="D30"/>
  <c r="D29"/>
  <c r="D28"/>
  <c r="D27"/>
  <c r="D22"/>
  <c r="I192" i="17"/>
  <c r="I198"/>
  <c r="I201"/>
  <c r="I121"/>
  <c r="C175" i="3"/>
  <c r="C176"/>
  <c r="C20"/>
  <c r="E20"/>
  <c r="C22"/>
  <c r="E22"/>
  <c r="C28"/>
  <c r="C31"/>
  <c r="C34"/>
  <c r="E34"/>
  <c r="C38"/>
  <c r="C26"/>
  <c r="C44"/>
  <c r="C43"/>
  <c r="C42"/>
  <c r="C46"/>
  <c r="E46"/>
  <c r="C48"/>
  <c r="C50"/>
  <c r="C53"/>
  <c r="C57"/>
  <c r="C60"/>
  <c r="C59"/>
  <c r="C56"/>
  <c r="C62"/>
  <c r="C65"/>
  <c r="C68"/>
  <c r="C67"/>
  <c r="C76"/>
  <c r="C75"/>
  <c r="C74"/>
  <c r="C78"/>
  <c r="C82"/>
  <c r="C81"/>
  <c r="C80"/>
  <c r="E82"/>
  <c r="C85"/>
  <c r="C84"/>
  <c r="C89"/>
  <c r="C88"/>
  <c r="C87"/>
  <c r="C92"/>
  <c r="C91"/>
  <c r="C105"/>
  <c r="C107"/>
  <c r="C110"/>
  <c r="C96"/>
  <c r="C113"/>
  <c r="C128"/>
  <c r="C133"/>
  <c r="E133"/>
  <c r="C135"/>
  <c r="C139"/>
  <c r="C143"/>
  <c r="C145"/>
  <c r="C147"/>
  <c r="C149"/>
  <c r="C151"/>
  <c r="C153"/>
  <c r="C156"/>
  <c r="C155"/>
  <c r="C161"/>
  <c r="C160"/>
  <c r="C167"/>
  <c r="C169"/>
  <c r="E169"/>
  <c r="C171"/>
  <c r="C173"/>
  <c r="C181"/>
  <c r="E181"/>
  <c r="C183"/>
  <c r="C178"/>
  <c r="C185"/>
  <c r="C187"/>
  <c r="C190"/>
  <c r="C193"/>
  <c r="C192"/>
  <c r="C196"/>
  <c r="C195"/>
  <c r="C201"/>
  <c r="C203"/>
  <c r="C205"/>
  <c r="C208"/>
  <c r="C207"/>
  <c r="E47"/>
  <c r="E61"/>
  <c r="E77"/>
  <c r="E205"/>
  <c r="D46"/>
  <c r="D44"/>
  <c r="D43"/>
  <c r="F23" i="8"/>
  <c r="F28"/>
  <c r="D22" i="3"/>
  <c r="E37" i="8"/>
  <c r="E34"/>
  <c r="F31"/>
  <c r="E30"/>
  <c r="E27"/>
  <c r="E24"/>
  <c r="E22"/>
  <c r="E20"/>
  <c r="I143" i="17"/>
  <c r="I110"/>
  <c r="I115"/>
  <c r="I78"/>
  <c r="I84"/>
  <c r="I67"/>
  <c r="I68"/>
  <c r="I72"/>
  <c r="I77"/>
  <c r="I53"/>
  <c r="I59"/>
  <c r="I60"/>
  <c r="I33"/>
  <c r="I34"/>
  <c r="I35"/>
  <c r="I36"/>
  <c r="I41"/>
  <c r="I46"/>
  <c r="I47"/>
  <c r="I49"/>
  <c r="I23"/>
  <c r="I28"/>
  <c r="I94"/>
  <c r="I116"/>
  <c r="I179"/>
  <c r="I183"/>
  <c r="E188" i="3"/>
  <c r="E191"/>
  <c r="E194"/>
  <c r="E197"/>
  <c r="E198"/>
  <c r="E199"/>
  <c r="E200"/>
  <c r="E202"/>
  <c r="E203"/>
  <c r="E204"/>
  <c r="E206"/>
  <c r="E209"/>
  <c r="E211"/>
  <c r="E212"/>
  <c r="E213"/>
  <c r="E214"/>
  <c r="E215"/>
  <c r="E216"/>
  <c r="E217"/>
  <c r="E218"/>
  <c r="E219"/>
  <c r="E179"/>
  <c r="E180"/>
  <c r="E182"/>
  <c r="E184"/>
  <c r="E186"/>
  <c r="E24"/>
  <c r="E25"/>
  <c r="E29"/>
  <c r="E30"/>
  <c r="E32"/>
  <c r="E33"/>
  <c r="E35"/>
  <c r="E36"/>
  <c r="E37"/>
  <c r="E39"/>
  <c r="E40"/>
  <c r="E45"/>
  <c r="E49"/>
  <c r="E54"/>
  <c r="E69"/>
  <c r="E70"/>
  <c r="E71"/>
  <c r="E72"/>
  <c r="E21"/>
  <c r="E23"/>
  <c r="D208"/>
  <c r="E208"/>
  <c r="D205"/>
  <c r="D203"/>
  <c r="D201"/>
  <c r="E201"/>
  <c r="D196"/>
  <c r="E196"/>
  <c r="D195"/>
  <c r="E195"/>
  <c r="D193"/>
  <c r="D189"/>
  <c r="D192"/>
  <c r="D190"/>
  <c r="E190"/>
  <c r="D187"/>
  <c r="E187"/>
  <c r="D185"/>
  <c r="E185"/>
  <c r="D183"/>
  <c r="D178"/>
  <c r="E183"/>
  <c r="D181"/>
  <c r="D173"/>
  <c r="E173"/>
  <c r="D171"/>
  <c r="E171"/>
  <c r="D169"/>
  <c r="D167"/>
  <c r="E167"/>
  <c r="D161"/>
  <c r="E161"/>
  <c r="D160"/>
  <c r="E160"/>
  <c r="D156"/>
  <c r="E156"/>
  <c r="D153"/>
  <c r="D151"/>
  <c r="E151"/>
  <c r="D149"/>
  <c r="E149"/>
  <c r="D147"/>
  <c r="E147"/>
  <c r="D145"/>
  <c r="D143"/>
  <c r="E143"/>
  <c r="D139"/>
  <c r="E139"/>
  <c r="D135"/>
  <c r="E135"/>
  <c r="D133"/>
  <c r="D128"/>
  <c r="E128"/>
  <c r="D113"/>
  <c r="D96"/>
  <c r="D110"/>
  <c r="D107"/>
  <c r="D105"/>
  <c r="D92"/>
  <c r="D91"/>
  <c r="D89"/>
  <c r="D88"/>
  <c r="D85"/>
  <c r="D84"/>
  <c r="D82"/>
  <c r="D81"/>
  <c r="D80"/>
  <c r="E80"/>
  <c r="D78"/>
  <c r="E78"/>
  <c r="D76"/>
  <c r="E76"/>
  <c r="D68"/>
  <c r="E68"/>
  <c r="D65"/>
  <c r="E65"/>
  <c r="D62"/>
  <c r="D60"/>
  <c r="E60"/>
  <c r="D57"/>
  <c r="E57"/>
  <c r="D53"/>
  <c r="D52"/>
  <c r="E52"/>
  <c r="D48"/>
  <c r="E48"/>
  <c r="D38"/>
  <c r="E38"/>
  <c r="D34"/>
  <c r="D31"/>
  <c r="E31"/>
  <c r="D28"/>
  <c r="D20"/>
  <c r="D19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9"/>
  <c r="D38"/>
  <c r="D46"/>
  <c r="D48"/>
  <c r="C20" i="12"/>
  <c r="C32" i="1"/>
  <c r="C27"/>
  <c r="E29" i="8"/>
  <c r="E62" i="3"/>
  <c r="C64"/>
  <c r="C19"/>
  <c r="C18"/>
  <c r="C52"/>
  <c r="E79"/>
  <c r="E83"/>
  <c r="E73"/>
  <c r="E66"/>
  <c r="E63"/>
  <c r="E58"/>
  <c r="E55"/>
  <c r="I185" i="17"/>
  <c r="D138" i="11"/>
  <c r="D78"/>
  <c r="D21"/>
  <c r="D20"/>
  <c r="D52"/>
  <c r="D76"/>
  <c r="D75"/>
  <c r="D74"/>
  <c r="D144"/>
  <c r="D143"/>
  <c r="F67"/>
  <c r="D26" i="3"/>
  <c r="E26"/>
  <c r="D155"/>
  <c r="E155"/>
  <c r="D207"/>
  <c r="E207"/>
  <c r="E28"/>
  <c r="D17"/>
  <c r="D59"/>
  <c r="E59"/>
  <c r="C17"/>
  <c r="E18"/>
  <c r="D87"/>
  <c r="D42"/>
  <c r="E42"/>
  <c r="E43"/>
  <c r="E178"/>
  <c r="E192"/>
  <c r="E44"/>
  <c r="E193"/>
  <c r="D27"/>
  <c r="C130"/>
  <c r="C27"/>
  <c r="D75"/>
  <c r="D67"/>
  <c r="E67"/>
  <c r="C189"/>
  <c r="E189"/>
  <c r="E53"/>
  <c r="E176"/>
  <c r="D130"/>
  <c r="E19"/>
  <c r="E81"/>
  <c r="D56"/>
  <c r="E56"/>
  <c r="C210"/>
  <c r="E75"/>
  <c r="D74"/>
  <c r="E74"/>
  <c r="E27"/>
  <c r="E130"/>
  <c r="D64"/>
  <c r="E64"/>
  <c r="D210"/>
  <c r="E210"/>
  <c r="E123"/>
  <c r="E124"/>
  <c r="E17"/>
  <c r="E144" i="11"/>
  <c r="E143" s="1"/>
  <c r="E111"/>
  <c r="F111"/>
  <c r="E155"/>
  <c r="F155" s="1"/>
  <c r="H172" i="17"/>
  <c r="F133" i="11"/>
  <c r="I32" i="17"/>
  <c r="I146"/>
  <c r="I174"/>
  <c r="I132"/>
  <c r="I152"/>
  <c r="I190"/>
  <c r="I124"/>
  <c r="I111"/>
  <c r="I99"/>
  <c r="F27" i="11"/>
  <c r="F160"/>
  <c r="I173" i="17"/>
  <c r="F95" i="11"/>
  <c r="I52" i="17"/>
  <c r="F40" i="11"/>
  <c r="I27" i="17"/>
  <c r="I40"/>
  <c r="I184"/>
  <c r="I109"/>
  <c r="G37"/>
  <c r="G170"/>
  <c r="I182"/>
  <c r="I102"/>
  <c r="I103"/>
  <c r="I30"/>
  <c r="I189"/>
  <c r="E101" i="11"/>
  <c r="F101" s="1"/>
  <c r="I51" i="17"/>
  <c r="G164"/>
  <c r="I101"/>
  <c r="I188"/>
  <c r="I187"/>
  <c r="G163"/>
  <c r="E42" i="8"/>
  <c r="F43"/>
  <c r="I202" i="17"/>
  <c r="I22"/>
  <c r="E116" i="11"/>
  <c r="F116" s="1"/>
  <c r="H180" i="17"/>
  <c r="E105" i="11"/>
  <c r="F105"/>
  <c r="I178" i="17"/>
  <c r="E83" i="11"/>
  <c r="F85"/>
  <c r="I200" i="17"/>
  <c r="E71" i="11"/>
  <c r="H130" i="17"/>
  <c r="I114"/>
  <c r="E33" i="11"/>
  <c r="H108" i="17"/>
  <c r="I108"/>
  <c r="E22" i="11"/>
  <c r="E21"/>
  <c r="E54"/>
  <c r="I92" i="17"/>
  <c r="I76"/>
  <c r="H74"/>
  <c r="I20"/>
  <c r="F110" i="11"/>
  <c r="E82"/>
  <c r="F93"/>
  <c r="F91"/>
  <c r="H133" i="17"/>
  <c r="F22" i="11"/>
  <c r="H86" i="17"/>
  <c r="I86"/>
  <c r="E39" i="8"/>
  <c r="F106" i="11"/>
  <c r="F54"/>
  <c r="F162"/>
  <c r="F121"/>
  <c r="E50"/>
  <c r="F50"/>
  <c r="E161"/>
  <c r="F32"/>
  <c r="D26"/>
  <c r="D25"/>
  <c r="D24"/>
  <c r="D97"/>
  <c r="D96"/>
  <c r="D86"/>
  <c r="E65"/>
  <c r="E64"/>
  <c r="E63" s="1"/>
  <c r="F63" s="1"/>
  <c r="F44"/>
  <c r="F99"/>
  <c r="D36"/>
  <c r="F159"/>
  <c r="E113"/>
  <c r="F113" s="1"/>
  <c r="F102"/>
  <c r="F144"/>
  <c r="D65"/>
  <c r="D64"/>
  <c r="E88"/>
  <c r="F88" s="1"/>
  <c r="F26"/>
  <c r="E25"/>
  <c r="D82"/>
  <c r="F82"/>
  <c r="F83"/>
  <c r="F31"/>
  <c r="F107"/>
  <c r="E30"/>
  <c r="E29" s="1"/>
  <c r="F98"/>
  <c r="F148"/>
  <c r="E120"/>
  <c r="E119"/>
  <c r="E109"/>
  <c r="F109"/>
  <c r="F34"/>
  <c r="E43"/>
  <c r="F43" s="1"/>
  <c r="E97"/>
  <c r="E96" s="1"/>
  <c r="E69"/>
  <c r="F69"/>
  <c r="F28"/>
  <c r="F108"/>
  <c r="D72"/>
  <c r="D161"/>
  <c r="D150"/>
  <c r="D149"/>
  <c r="F92"/>
  <c r="F84"/>
  <c r="D119"/>
  <c r="D103"/>
  <c r="E150"/>
  <c r="E149" s="1"/>
  <c r="F149" s="1"/>
  <c r="I105" i="17"/>
  <c r="H96"/>
  <c r="E74" i="11"/>
  <c r="F74" s="1"/>
  <c r="E87"/>
  <c r="F87" s="1"/>
  <c r="D44" i="8"/>
  <c r="F30"/>
  <c r="F42"/>
  <c r="F32"/>
  <c r="F33"/>
  <c r="F20"/>
  <c r="F21"/>
  <c r="F25"/>
  <c r="F26"/>
  <c r="F35"/>
  <c r="F34"/>
  <c r="F29"/>
  <c r="F39"/>
  <c r="F22"/>
  <c r="F27"/>
  <c r="E20" i="11"/>
  <c r="F21"/>
  <c r="F64"/>
  <c r="E104"/>
  <c r="E103" s="1"/>
  <c r="F103" s="1"/>
  <c r="F161"/>
  <c r="F25"/>
  <c r="E24"/>
  <c r="D158"/>
  <c r="D142"/>
  <c r="F150"/>
  <c r="F72"/>
  <c r="D71"/>
  <c r="F120"/>
  <c r="D118"/>
  <c r="H95" i="17"/>
  <c r="F20" i="11"/>
  <c r="F71"/>
  <c r="D63"/>
  <c r="F53"/>
  <c r="E52"/>
  <c r="E49" s="1"/>
  <c r="F52"/>
  <c r="D37" i="1"/>
  <c r="D50"/>
  <c r="C37"/>
  <c r="C50"/>
  <c r="F24" i="11"/>
  <c r="F119"/>
  <c r="E118"/>
  <c r="F118" s="1"/>
  <c r="I180" i="17"/>
  <c r="F17" i="8"/>
  <c r="E16"/>
  <c r="E44" s="1"/>
  <c r="F44" s="1"/>
  <c r="H199" i="17"/>
  <c r="I199"/>
  <c r="G18"/>
  <c r="H55"/>
  <c r="H73"/>
  <c r="I73"/>
  <c r="I74"/>
  <c r="E130" i="11"/>
  <c r="E132"/>
  <c r="F132" s="1"/>
  <c r="F165"/>
  <c r="E164"/>
  <c r="F164" s="1"/>
  <c r="G135" i="17"/>
  <c r="I136"/>
  <c r="I26"/>
  <c r="H38"/>
  <c r="I39"/>
  <c r="I50"/>
  <c r="H81"/>
  <c r="I82"/>
  <c r="H176"/>
  <c r="I176"/>
  <c r="I177"/>
  <c r="E42" i="11"/>
  <c r="F42" s="1"/>
  <c r="F65"/>
  <c r="F30"/>
  <c r="I104" i="17"/>
  <c r="F76" i="11"/>
  <c r="I19" i="17"/>
  <c r="I21"/>
  <c r="I64"/>
  <c r="G56"/>
  <c r="G55"/>
  <c r="G54"/>
  <c r="G97"/>
  <c r="I97"/>
  <c r="G181"/>
  <c r="G180"/>
  <c r="G175"/>
  <c r="G169"/>
  <c r="I65"/>
  <c r="I83"/>
  <c r="I91"/>
  <c r="I142"/>
  <c r="I197"/>
  <c r="H196"/>
  <c r="D59" i="11"/>
  <c r="F60"/>
  <c r="I130" i="17"/>
  <c r="H129"/>
  <c r="I129"/>
  <c r="H175"/>
  <c r="I175"/>
  <c r="G194"/>
  <c r="G193"/>
  <c r="H57"/>
  <c r="I57"/>
  <c r="I58"/>
  <c r="H69"/>
  <c r="I71"/>
  <c r="H70"/>
  <c r="I70"/>
  <c r="I151"/>
  <c r="H150"/>
  <c r="I158"/>
  <c r="F104" i="11"/>
  <c r="I43" i="17"/>
  <c r="F39" i="11"/>
  <c r="I44" i="17"/>
  <c r="I172"/>
  <c r="H171"/>
  <c r="E80" i="11"/>
  <c r="E78" s="1"/>
  <c r="F78" s="1"/>
  <c r="F81"/>
  <c r="H25" i="17"/>
  <c r="I63"/>
  <c r="I75"/>
  <c r="I98"/>
  <c r="H112"/>
  <c r="I112"/>
  <c r="I113"/>
  <c r="I141"/>
  <c r="H205"/>
  <c r="I205"/>
  <c r="H118"/>
  <c r="I159"/>
  <c r="E79" i="11"/>
  <c r="F79" s="1"/>
  <c r="F80"/>
  <c r="I150" i="17"/>
  <c r="H140"/>
  <c r="H62"/>
  <c r="I69"/>
  <c r="E131" i="11"/>
  <c r="F131" s="1"/>
  <c r="I55" i="17"/>
  <c r="H54"/>
  <c r="I54"/>
  <c r="I171"/>
  <c r="H170"/>
  <c r="I135"/>
  <c r="G134"/>
  <c r="I56"/>
  <c r="F16" i="8"/>
  <c r="H117" i="17"/>
  <c r="I118"/>
  <c r="H24"/>
  <c r="I25"/>
  <c r="D58" i="11"/>
  <c r="D48"/>
  <c r="F59"/>
  <c r="H37" i="17"/>
  <c r="I37"/>
  <c r="I38"/>
  <c r="E158" i="11"/>
  <c r="F158" s="1"/>
  <c r="I196" i="17"/>
  <c r="H195"/>
  <c r="I81"/>
  <c r="H80"/>
  <c r="I181"/>
  <c r="G96"/>
  <c r="H79"/>
  <c r="I79"/>
  <c r="I80"/>
  <c r="G95"/>
  <c r="I96"/>
  <c r="I195"/>
  <c r="H194"/>
  <c r="D19" i="11"/>
  <c r="D166" s="1"/>
  <c r="H107" i="17"/>
  <c r="I117"/>
  <c r="G133"/>
  <c r="I133"/>
  <c r="I134"/>
  <c r="I62"/>
  <c r="H61"/>
  <c r="I61"/>
  <c r="I24"/>
  <c r="H18"/>
  <c r="I170"/>
  <c r="H169"/>
  <c r="I169"/>
  <c r="H139"/>
  <c r="I140"/>
  <c r="I18"/>
  <c r="I139"/>
  <c r="H138"/>
  <c r="I138"/>
  <c r="G85"/>
  <c r="G208"/>
  <c r="I95"/>
  <c r="H193"/>
  <c r="I193"/>
  <c r="I194"/>
  <c r="I107"/>
  <c r="H85"/>
  <c r="I85"/>
  <c r="H208"/>
  <c r="I208"/>
  <c r="F49" i="11" l="1"/>
  <c r="E48"/>
  <c r="F48" s="1"/>
  <c r="F96"/>
  <c r="E86"/>
  <c r="F86" s="1"/>
  <c r="F29"/>
  <c r="F143"/>
  <c r="E146"/>
  <c r="F146" s="1"/>
  <c r="F147"/>
  <c r="F38"/>
  <c r="E37"/>
  <c r="F97"/>
  <c r="E36" l="1"/>
  <c r="F37"/>
  <c r="E142"/>
  <c r="F142" s="1"/>
  <c r="F36" l="1"/>
  <c r="E19"/>
  <c r="E166" l="1"/>
  <c r="F166" s="1"/>
  <c r="F19"/>
</calcChain>
</file>

<file path=xl/sharedStrings.xml><?xml version="1.0" encoding="utf-8"?>
<sst xmlns="http://schemas.openxmlformats.org/spreadsheetml/2006/main" count="1954" uniqueCount="750">
  <si>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</si>
  <si>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</si>
  <si>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</si>
  <si>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</si>
  <si>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</si>
  <si>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</si>
  <si>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</si>
  <si>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</si>
  <si>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</si>
  <si>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</si>
  <si>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</si>
  <si>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</si>
  <si>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</si>
  <si>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</si>
  <si>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</si>
  <si>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</si>
  <si>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</si>
  <si>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</si>
  <si>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</si>
  <si>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</si>
  <si>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</si>
  <si>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</si>
  <si>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</si>
  <si>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</si>
  <si>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</si>
  <si>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</si>
  <si>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</si>
  <si>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</si>
  <si>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</si>
  <si>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</si>
  <si>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</si>
  <si>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</si>
  <si>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</si>
  <si>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</si>
  <si>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</si>
  <si>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</si>
  <si>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</si>
  <si>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</si>
  <si>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</si>
  <si>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</si>
  <si>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</si>
  <si>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</si>
  <si>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</si>
  <si>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</si>
  <si>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</si>
  <si>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</si>
  <si>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</si>
  <si>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</si>
  <si>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</si>
  <si>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</si>
  <si>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</si>
  <si>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</si>
  <si>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</si>
  <si>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</si>
  <si>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</si>
  <si>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</si>
  <si>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</si>
  <si>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</si>
  <si>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</si>
  <si>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</si>
  <si>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</si>
  <si>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</si>
  <si>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</si>
  <si>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</si>
  <si>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</si>
  <si>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</si>
  <si>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</si>
  <si>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</si>
  <si>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</si>
  <si>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</si>
  <si>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</si>
  <si>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</si>
  <si>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</si>
  <si>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</si>
  <si>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</si>
  <si>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</si>
  <si>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</si>
  <si>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</si>
  <si>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</si>
  <si>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</si>
  <si>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</si>
  <si>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</si>
  <si>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</si>
  <si>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</si>
  <si>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</si>
  <si>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</si>
  <si>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</si>
  <si>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</si>
  <si>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</si>
  <si>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</si>
  <si>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</si>
  <si>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</si>
  <si>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</si>
  <si>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</si>
  <si>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</si>
  <si>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</si>
  <si>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</si>
  <si>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</si>
  <si>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</si>
  <si>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</si>
  <si>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</si>
  <si>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</si>
  <si>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</si>
  <si>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</si>
  <si>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</si>
  <si>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</si>
  <si>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</si>
  <si>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</si>
  <si>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</si>
  <si>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</si>
  <si>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</si>
  <si>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</si>
  <si>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</si>
  <si>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</si>
  <si>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</si>
  <si>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</si>
  <si>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</si>
  <si>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</si>
  <si>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</si>
  <si>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</si>
  <si>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</si>
  <si>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</si>
  <si>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</si>
  <si>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</si>
  <si>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</si>
  <si>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</si>
  <si>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</si>
  <si>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</si>
  <si>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</si>
  <si>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</si>
  <si>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</si>
  <si>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</si>
  <si>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</si>
  <si>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</si>
  <si>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</si>
  <si>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</si>
  <si>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</si>
  <si>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</si>
  <si>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</si>
  <si>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</si>
  <si>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</si>
  <si>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</si>
  <si>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</si>
  <si>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</si>
  <si>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</si>
  <si>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</si>
  <si>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</si>
  <si>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</si>
  <si>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</si>
  <si>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</si>
  <si>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</si>
  <si>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</si>
  <si>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</si>
  <si>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</si>
  <si>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</si>
  <si>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</si>
  <si>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</si>
  <si>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</si>
  <si>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</si>
  <si>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</si>
  <si>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</si>
  <si>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</si>
  <si>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</si>
  <si>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</si>
  <si>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</si>
  <si>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</si>
  <si>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</si>
  <si>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</si>
  <si>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</si>
  <si>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</si>
  <si>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</si>
  <si>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</si>
  <si>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</si>
  <si>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</si>
  <si>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</si>
  <si>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</si>
  <si>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</si>
  <si>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</si>
  <si>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</si>
  <si>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</si>
  <si>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</si>
  <si>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</si>
  <si>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</si>
  <si>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</si>
  <si>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</si>
  <si>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</si>
  <si>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</si>
  <si>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</si>
  <si>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</si>
  <si>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</si>
  <si>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</si>
  <si>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</si>
  <si>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</si>
  <si>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</si>
  <si>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</si>
  <si>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</si>
  <si>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</si>
  <si>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</si>
  <si>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</si>
  <si>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</si>
  <si>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</si>
  <si>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</si>
  <si>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</si>
  <si>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</si>
  <si>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</si>
  <si>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</si>
  <si>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</si>
  <si>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</si>
  <si>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</si>
  <si>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</si>
  <si>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</si>
  <si>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</si>
  <si>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</si>
  <si>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</si>
  <si>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</si>
  <si>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</si>
  <si>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</si>
  <si>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</si>
  <si>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</si>
  <si>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</si>
  <si>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</si>
  <si>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</si>
  <si>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</si>
  <si>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</si>
  <si>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</si>
  <si>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</si>
  <si>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</si>
  <si>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</si>
  <si>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</si>
  <si>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</si>
  <si>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</si>
  <si>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</si>
  <si>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</si>
  <si>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</si>
  <si>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</si>
  <si>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</si>
  <si>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</si>
  <si>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</si>
  <si>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</si>
  <si>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</si>
  <si>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</si>
  <si>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</si>
  <si>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</si>
  <si>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</si>
  <si>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</si>
  <si>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</si>
  <si>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</si>
  <si>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</si>
  <si>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</si>
  <si>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</si>
  <si>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</si>
  <si>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</si>
  <si>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</si>
  <si>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</si>
  <si>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</si>
  <si>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</si>
  <si>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</si>
  <si>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</si>
  <si>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</si>
  <si>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</si>
  <si>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</si>
  <si>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</si>
  <si>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</si>
  <si>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</si>
  <si>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</si>
  <si>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</si>
  <si>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</si>
  <si>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</si>
  <si>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</si>
  <si>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</si>
  <si>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</si>
  <si>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</si>
  <si>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</si>
  <si>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</si>
  <si>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</si>
  <si>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</si>
  <si>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</si>
  <si>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</si>
  <si>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</si>
  <si>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</si>
  <si>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</si>
  <si>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</si>
  <si>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</si>
  <si>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</si>
  <si>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</si>
  <si>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</si>
  <si>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</si>
  <si>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</si>
  <si>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</si>
  <si>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</si>
  <si>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</si>
  <si>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</si>
  <si>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</si>
  <si>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</si>
  <si>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</si>
  <si>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</si>
  <si>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</si>
  <si>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</si>
  <si>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</si>
  <si>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</si>
  <si>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</si>
  <si>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</si>
  <si>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</si>
  <si>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</si>
  <si>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</si>
  <si>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</si>
  <si>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</si>
  <si>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</si>
  <si>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</si>
  <si>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</si>
  <si>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</si>
  <si>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</si>
  <si>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</si>
  <si>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</si>
  <si>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</si>
  <si>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</si>
  <si>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</si>
  <si>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</si>
  <si>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</si>
  <si>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</si>
  <si>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</si>
  <si>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</si>
  <si>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</si>
  <si>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</si>
  <si>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</si>
  <si>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</si>
  <si>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</si>
  <si>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</si>
  <si>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</si>
  <si>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</si>
  <si>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</si>
  <si>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</si>
  <si>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</si>
  <si>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</si>
  <si>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</si>
  <si>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</si>
  <si>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</si>
  <si>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</si>
  <si>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</si>
  <si>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</si>
  <si>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</si>
  <si>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</si>
  <si>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</si>
  <si>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</si>
  <si>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</si>
  <si>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</si>
  <si>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</si>
  <si>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</si>
  <si>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</si>
  <si>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</si>
  <si>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</si>
  <si>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</si>
  <si>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</si>
  <si>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</si>
  <si>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</si>
  <si>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</si>
  <si>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</si>
  <si>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</si>
  <si>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</si>
  <si>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</si>
  <si>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</si>
  <si>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</si>
  <si>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</si>
  <si>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</si>
  <si>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</si>
  <si>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</si>
  <si>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</si>
  <si>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</si>
  <si>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</si>
  <si>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</si>
  <si>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</si>
  <si>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</si>
  <si>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</si>
  <si>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</si>
  <si>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</si>
  <si>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</si>
  <si>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</si>
  <si>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</si>
  <si>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</si>
  <si>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</si>
  <si>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</si>
  <si>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</si>
  <si>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</si>
  <si>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</si>
  <si>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</si>
  <si>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</si>
  <si>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</si>
  <si>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</si>
  <si>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</si>
  <si>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</si>
  <si>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</si>
  <si>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</si>
  <si>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</si>
  <si>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</si>
  <si>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</si>
  <si>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</si>
  <si>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</si>
  <si>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</si>
  <si>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</si>
  <si>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</si>
  <si>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</si>
  <si>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</si>
  <si>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</si>
  <si>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</si>
  <si>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</si>
  <si>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</si>
  <si>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</si>
  <si>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</si>
  <si>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</si>
  <si>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</si>
  <si>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</si>
  <si>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</si>
  <si>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</si>
  <si>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</si>
  <si>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</si>
  <si>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</si>
  <si>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</si>
  <si>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</si>
  <si>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</si>
  <si>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</si>
  <si>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</si>
  <si>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</si>
  <si>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</si>
  <si>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</si>
  <si>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</si>
  <si>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</si>
  <si>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</si>
  <si>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</si>
  <si>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</si>
  <si>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</si>
  <si>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</si>
  <si>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</si>
  <si>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</si>
  <si>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</si>
  <si>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</si>
  <si>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</si>
  <si>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</si>
  <si>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</si>
  <si>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</si>
  <si>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</si>
  <si>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</si>
  <si>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</si>
  <si>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</si>
  <si>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</si>
  <si>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</si>
  <si>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</si>
  <si>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</si>
  <si>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</si>
  <si>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</si>
  <si>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</si>
  <si>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</si>
  <si>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</si>
  <si>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</si>
  <si>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</si>
  <si>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</si>
  <si>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</si>
  <si>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</si>
  <si>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</si>
  <si>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</si>
  <si>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</si>
  <si>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</si>
  <si>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</si>
  <si>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</si>
  <si>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</si>
  <si>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</si>
  <si>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</si>
  <si>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</si>
  <si>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</si>
  <si>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</si>
  <si>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</si>
  <si>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</si>
  <si>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</si>
  <si>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</si>
  <si>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</si>
  <si>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</si>
  <si>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</si>
  <si>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</si>
  <si>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</si>
  <si>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</si>
  <si>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</si>
  <si>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</si>
  <si>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</si>
  <si>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</si>
  <si>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</si>
  <si>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</si>
  <si>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</si>
  <si>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</si>
  <si>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</si>
  <si>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</si>
  <si>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</si>
  <si>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</si>
  <si>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</si>
  <si>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</si>
  <si>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</si>
  <si>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</si>
  <si>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</si>
  <si>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</si>
  <si>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</si>
  <si>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</si>
  <si>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</si>
  <si>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</si>
  <si>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</si>
  <si>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</si>
  <si>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</si>
  <si>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</si>
  <si>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</si>
  <si>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</si>
  <si>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</si>
  <si>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</si>
  <si>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</si>
  <si>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</si>
  <si>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</si>
  <si>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</si>
  <si>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</si>
  <si>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</si>
  <si>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</si>
  <si>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</si>
  <si>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</si>
  <si>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</si>
  <si>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</si>
  <si>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</si>
  <si>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</si>
  <si>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</si>
  <si>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</si>
  <si>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</si>
  <si>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</si>
  <si>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</si>
  <si>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</si>
  <si>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</si>
  <si>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</si>
  <si>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</si>
  <si>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</si>
  <si>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</si>
  <si>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</si>
  <si>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</si>
  <si>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</si>
  <si>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</si>
  <si>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</si>
  <si>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</si>
  <si>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</si>
  <si>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</si>
  <si>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</si>
  <si>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</si>
  <si>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</si>
  <si>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</si>
  <si>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</si>
  <si>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</si>
  <si>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</si>
  <si>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</si>
  <si>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</si>
  <si>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</si>
  <si>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</si>
  <si>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</si>
  <si>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</si>
  <si>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</si>
  <si>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</si>
  <si>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</si>
  <si>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</si>
  <si>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</si>
  <si>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</si>
  <si>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</si>
  <si>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</si>
  <si>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</si>
  <si>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</si>
  <si>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</si>
  <si>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</si>
  <si>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</si>
  <si>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</si>
  <si>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</si>
  <si>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</si>
  <si>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</si>
  <si>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</si>
  <si>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</si>
  <si>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</si>
  <si>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</si>
  <si>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</si>
  <si>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</si>
  <si>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</si>
  <si>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</si>
  <si>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</si>
  <si>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</si>
  <si>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</si>
  <si>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</si>
  <si>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</si>
  <si>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</si>
  <si>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</si>
  <si>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</si>
  <si>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</si>
  <si>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</si>
  <si>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</si>
  <si>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</si>
  <si>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</si>
  <si>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</si>
  <si>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</si>
  <si>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</si>
  <si>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</si>
  <si>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</si>
  <si>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</si>
  <si>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</si>
  <si>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</si>
  <si>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</si>
  <si>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</si>
  <si>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</si>
  <si>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</si>
  <si>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</si>
  <si>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</si>
  <si>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</si>
  <si>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</si>
  <si>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</si>
  <si>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</si>
  <si>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</si>
  <si>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</si>
  <si>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</si>
  <si>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</si>
  <si>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</si>
  <si>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</si>
  <si>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</si>
  <si>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</si>
  <si>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</si>
  <si>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</si>
  <si>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</si>
  <si>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</si>
  <si>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</si>
  <si>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</si>
  <si>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</si>
  <si>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</si>
  <si>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</si>
  <si>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</si>
  <si>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</si>
  <si>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</si>
  <si>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</si>
  <si>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</si>
  <si>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</si>
  <si>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</si>
  <si>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</si>
  <si>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</si>
  <si>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</si>
  <si>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</si>
  <si>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</si>
  <si>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</si>
  <si>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</si>
  <si>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</si>
  <si>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</si>
  <si>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</si>
  <si>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</si>
  <si>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</si>
  <si>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</si>
  <si>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</si>
  <si>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</si>
  <si>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</si>
  <si>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</si>
  <si>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</si>
  <si>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</si>
  <si>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</si>
  <si>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</si>
  <si>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</si>
  <si>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</si>
  <si>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</si>
  <si>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</si>
  <si>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</si>
  <si>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</si>
  <si>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</si>
  <si>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</si>
  <si>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</si>
  <si>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</si>
  <si>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</si>
  <si>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</si>
  <si>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</si>
  <si>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</si>
  <si>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</si>
  <si>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</si>
  <si>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</si>
  <si>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</si>
  <si>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</si>
  <si>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</si>
  <si>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</si>
  <si>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</si>
  <si>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</si>
  <si>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</si>
  <si>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</si>
  <si>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</si>
  <si>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</si>
  <si>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</si>
  <si>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</si>
  <si>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</si>
  <si>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</si>
  <si>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</si>
  <si>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</si>
  <si>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</si>
  <si>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</si>
  <si>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</si>
  <si>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</si>
  <si>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</si>
  <si>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</si>
  <si>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</si>
  <si>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</si>
  <si>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</si>
  <si>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Капитальный ремонт летнего водопровода д.Курганная, в том числе изготовление проектно-сметной документации</t>
  </si>
  <si>
    <t>14001 22520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</si>
  <si>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</si>
  <si>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</si>
  <si>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</si>
  <si>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</si>
  <si>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</si>
  <si>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</si>
  <si>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</si>
  <si>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19004 00000</t>
  </si>
  <si>
    <t>Мероприятия по капитальному ремонту учреждений культуры</t>
  </si>
  <si>
    <t>19004 22170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</si>
  <si>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</si>
  <si>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Солнечный сельсовет Усть-Абаканского района Республики Хакасия  за   9 месяцев  2019 года</t>
  </si>
  <si>
    <t>Исполнено на 01.10.2019 года</t>
  </si>
  <si>
    <t>000 2 02 35118 00 0000 150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</si>
  <si>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</si>
  <si>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</si>
  <si>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000 1 16 00000 00 0000 000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</si>
  <si>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</si>
  <si>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</si>
  <si>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</si>
  <si>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</si>
  <si>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</si>
  <si>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Текущий ремонт объектов коммунальной инфраструктуры, в том числе изготовление проектно- сметной документации</t>
  </si>
  <si>
    <t>14001 22560</t>
  </si>
  <si>
    <t>Усть-Абаканского района Республики Хакасия за   9 месяцев  2019 года</t>
  </si>
  <si>
    <t>Исполнено на 01.10.2019г.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</si>
  <si>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                     за 9 месяцев 2019 года</t>
  </si>
  <si>
    <t xml:space="preserve"> за 9 месяцев 2019 года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</si>
  <si>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9 месяцев  2019 года</t>
  </si>
  <si>
    <t xml:space="preserve">                                                                       Приложение № 1</t>
  </si>
  <si>
    <t xml:space="preserve">                                                                       Утверждено</t>
  </si>
  <si>
    <t xml:space="preserve">                                                                        постановлением администрации Солнечного сельсовета</t>
  </si>
  <si>
    <t xml:space="preserve">                            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</si>
  <si>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                            Утверждено</t>
  </si>
  <si>
    <t xml:space="preserve">                                                                                                                                   постановлением администрации Солнечного сельсовета</t>
  </si>
  <si>
    <t>Приложение № 4</t>
  </si>
  <si>
    <t>Утверждено</t>
  </si>
  <si>
    <t>постановлением администрации Солнечного сельсовета</t>
  </si>
  <si>
    <t>Приложение № 5</t>
  </si>
  <si>
    <t xml:space="preserve">                    Приложение № 3</t>
  </si>
  <si>
    <t xml:space="preserve">                    Утверждено</t>
  </si>
  <si>
    <t xml:space="preserve">                    постановлением администрации Солнечного сельсовета</t>
  </si>
  <si>
    <t xml:space="preserve">                                                                        Усть-Абаканского района Республики Хакасия</t>
  </si>
  <si>
    <t xml:space="preserve">                                                                                                                                   Усть-Абаканского района Республики Хакасия</t>
  </si>
  <si>
    <t xml:space="preserve">                    Усть-Абаканского района Республики Хакасия</t>
  </si>
  <si>
    <t>Усть-Абаканского района Республики Хакасия</t>
  </si>
  <si>
    <t xml:space="preserve">                                                                        от "09 " декабря 2019 г. № 145-п</t>
  </si>
  <si>
    <t xml:space="preserve">                                                                                                                                   от " 09 " декабря 2019г. №  145-п</t>
  </si>
  <si>
    <t xml:space="preserve">                    от "09" декабря  2019 г. № 145-п</t>
  </si>
  <si>
    <t>от " 09" декабря  2019 г. № 145-п</t>
  </si>
  <si>
    <t>от "09"  декабря  2019 г. № 145-п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</si>
</sst>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5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33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9" fontId="17" fillId="0" borderId="31" xfId="0" applyNumberFormat="1" applyFont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4" fontId="18" fillId="0" borderId="22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wrapText="1"/>
    </xf>
    <xf numFmtId="4" fontId="9" fillId="0" borderId="39" xfId="0" applyNumberFormat="1" applyFont="1" applyFill="1" applyBorder="1" applyAlignment="1">
      <alignment horizontal="center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" fontId="17" fillId="0" borderId="32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vertical="top" wrapText="1"/>
    </xf>
    <xf numFmtId="2" fontId="17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2" fontId="18" fillId="0" borderId="21" xfId="0" applyNumberFormat="1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wrapText="1"/>
    </xf>
    <xf numFmtId="0" fontId="20" fillId="5" borderId="21" xfId="0" applyFont="1" applyFill="1" applyBorder="1" applyAlignment="1">
      <alignment vertical="top" wrapText="1"/>
    </xf>
    <xf numFmtId="0" fontId="21" fillId="0" borderId="21" xfId="0" applyFont="1" applyFill="1" applyBorder="1"/>
    <xf numFmtId="0" fontId="21" fillId="6" borderId="21" xfId="0" applyFont="1" applyFill="1" applyBorder="1" applyAlignment="1">
      <alignment vertical="top" wrapText="1"/>
    </xf>
    <xf numFmtId="0" fontId="21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7" fillId="0" borderId="21" xfId="0" applyFont="1" applyBorder="1" applyAlignment="1">
      <alignment vertical="top" wrapText="1"/>
    </xf>
    <xf numFmtId="0" fontId="21" fillId="5" borderId="21" xfId="0" applyFont="1" applyFill="1" applyBorder="1" applyAlignment="1">
      <alignment vertical="top" wrapText="1"/>
    </xf>
    <xf numFmtId="0" fontId="20" fillId="7" borderId="21" xfId="0" applyFont="1" applyFill="1" applyBorder="1" applyAlignment="1">
      <alignment vertical="top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" fontId="17" fillId="7" borderId="21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wrapText="1"/>
    </xf>
    <xf numFmtId="49" fontId="18" fillId="7" borderId="35" xfId="0" applyNumberFormat="1" applyFont="1" applyFill="1" applyBorder="1" applyAlignment="1">
      <alignment horizontal="center" wrapText="1"/>
    </xf>
    <xf numFmtId="0" fontId="18" fillId="7" borderId="35" xfId="0" applyFont="1" applyFill="1" applyBorder="1" applyAlignment="1">
      <alignment horizontal="center" wrapText="1"/>
    </xf>
    <xf numFmtId="4" fontId="17" fillId="7" borderId="36" xfId="0" applyNumberFormat="1" applyFont="1" applyFill="1" applyBorder="1" applyAlignment="1">
      <alignment horizontal="center" wrapText="1"/>
    </xf>
    <xf numFmtId="0" fontId="20" fillId="0" borderId="30" xfId="0" applyFont="1" applyFill="1" applyBorder="1" applyAlignment="1">
      <alignment vertical="top" wrapText="1"/>
    </xf>
    <xf numFmtId="49" fontId="17" fillId="0" borderId="31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32" xfId="0" applyNumberFormat="1" applyFont="1" applyFill="1" applyBorder="1" applyAlignment="1">
      <alignment horizontal="center" vertical="center"/>
    </xf>
    <xf numFmtId="49" fontId="17" fillId="0" borderId="20" xfId="0" applyNumberFormat="1" applyFont="1" applyBorder="1" applyAlignment="1">
      <alignment wrapText="1"/>
    </xf>
    <xf numFmtId="0" fontId="18" fillId="0" borderId="20" xfId="0" applyFont="1" applyBorder="1"/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6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33" xfId="0" applyNumberFormat="1" applyFont="1" applyFill="1" applyBorder="1" applyAlignment="1">
      <alignment horizontal="center"/>
    </xf>
    <xf numFmtId="4" fontId="18" fillId="0" borderId="2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/>
    <xf numFmtId="49" fontId="11" fillId="0" borderId="41" xfId="0" applyNumberFormat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left" vertical="center"/>
    </xf>
    <xf numFmtId="2" fontId="17" fillId="2" borderId="34" xfId="0" applyNumberFormat="1" applyFont="1" applyFill="1" applyBorder="1" applyAlignment="1">
      <alignment horizontal="center" vertical="center" wrapText="1"/>
    </xf>
    <xf numFmtId="2" fontId="17" fillId="2" borderId="35" xfId="0" applyNumberFormat="1" applyFont="1" applyFill="1" applyBorder="1" applyAlignment="1">
      <alignment horizontal="center" vertical="center" wrapText="1"/>
    </xf>
    <xf numFmtId="4" fontId="17" fillId="2" borderId="35" xfId="0" applyNumberFormat="1" applyFont="1" applyFill="1" applyBorder="1" applyAlignment="1">
      <alignment horizontal="center" vertical="center" wrapText="1"/>
    </xf>
    <xf numFmtId="4" fontId="17" fillId="2" borderId="36" xfId="0" applyNumberFormat="1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vertical="top" wrapText="1"/>
    </xf>
    <xf numFmtId="49" fontId="20" fillId="8" borderId="34" xfId="0" applyNumberFormat="1" applyFont="1" applyFill="1" applyBorder="1" applyAlignment="1">
      <alignment horizontal="center" vertical="center" wrapText="1"/>
    </xf>
    <xf numFmtId="49" fontId="18" fillId="8" borderId="35" xfId="0" applyNumberFormat="1" applyFont="1" applyFill="1" applyBorder="1" applyAlignment="1">
      <alignment horizontal="center" vertical="center" wrapText="1"/>
    </xf>
    <xf numFmtId="4" fontId="17" fillId="8" borderId="35" xfId="0" applyNumberFormat="1" applyFont="1" applyFill="1" applyBorder="1" applyAlignment="1">
      <alignment horizontal="center" vertical="center" wrapText="1"/>
    </xf>
    <xf numFmtId="4" fontId="17" fillId="8" borderId="36" xfId="0" applyNumberFormat="1" applyFont="1" applyFill="1" applyBorder="1" applyAlignment="1">
      <alignment horizontal="center" vertical="center" wrapText="1"/>
    </xf>
    <xf numFmtId="4" fontId="17" fillId="8" borderId="22" xfId="0" applyNumberFormat="1" applyFont="1" applyFill="1" applyBorder="1" applyAlignment="1">
      <alignment horizontal="center" vertical="center" wrapText="1"/>
    </xf>
    <xf numFmtId="4" fontId="18" fillId="0" borderId="22" xfId="0" applyNumberFormat="1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wrapText="1"/>
    </xf>
    <xf numFmtId="49" fontId="18" fillId="0" borderId="0" xfId="0" applyNumberFormat="1" applyFont="1" applyAlignment="1">
      <alignment horizontal="left" vertical="center"/>
    </xf>
    <xf numFmtId="2" fontId="11" fillId="5" borderId="21" xfId="0" applyNumberFormat="1" applyFont="1" applyFill="1" applyBorder="1" applyAlignment="1">
      <alignment horizontal="left" wrapText="1"/>
    </xf>
    <xf numFmtId="0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18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/>
    <xf numFmtId="0" fontId="8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9;&#1077;&#1089;&#1089;&#1080;&#1103;%20&#1092;&#1077;&#1074;&#1088;&#1072;&#1083;&#1100;/&#1055;&#1088;&#1080;&#1083;.%20%20&#1082;%20&#1088;&#1077;&#1096;.%20&#1085;&#1072;%2012019-2020-2021%20&#8470;%2093%20&#1086;&#1090;%2019.12.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5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4114065</v>
          </cell>
        </row>
        <row r="34">
          <cell r="G34">
            <v>2676118</v>
          </cell>
        </row>
        <row r="35">
          <cell r="G35">
            <v>1292431</v>
          </cell>
        </row>
        <row r="36">
          <cell r="G36">
            <v>107594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96">
          <cell r="G96">
            <v>350000</v>
          </cell>
        </row>
        <row r="98">
          <cell r="G98">
            <v>340000</v>
          </cell>
        </row>
        <row r="110">
          <cell r="G110">
            <v>23000</v>
          </cell>
        </row>
        <row r="115">
          <cell r="G115">
            <v>619214</v>
          </cell>
        </row>
        <row r="121">
          <cell r="G121">
            <v>0</v>
          </cell>
        </row>
        <row r="127">
          <cell r="G127">
            <v>10000</v>
          </cell>
        </row>
        <row r="134">
          <cell r="G134">
            <v>11753571</v>
          </cell>
        </row>
        <row r="138">
          <cell r="G138">
            <v>5006102</v>
          </cell>
        </row>
        <row r="139">
          <cell r="G139">
            <v>2560421</v>
          </cell>
        </row>
        <row r="140">
          <cell r="G140">
            <v>336000</v>
          </cell>
        </row>
        <row r="142">
          <cell r="G142">
            <v>1421048</v>
          </cell>
        </row>
        <row r="152">
          <cell r="G152">
            <v>2438916</v>
          </cell>
        </row>
        <row r="156">
          <cell r="G156">
            <v>2172042</v>
          </cell>
        </row>
        <row r="157">
          <cell r="G157">
            <v>266874</v>
          </cell>
        </row>
        <row r="165">
          <cell r="G165">
            <v>147564</v>
          </cell>
        </row>
        <row r="170">
          <cell r="G170">
            <v>305000</v>
          </cell>
        </row>
        <row r="174">
          <cell r="G174">
            <v>46000</v>
          </cell>
        </row>
        <row r="189">
          <cell r="G189">
            <v>3582437</v>
          </cell>
        </row>
        <row r="193">
          <cell r="G193">
            <v>9500</v>
          </cell>
        </row>
        <row r="197">
          <cell r="G197">
            <v>1689536</v>
          </cell>
        </row>
        <row r="198">
          <cell r="G198">
            <v>1249701</v>
          </cell>
        </row>
        <row r="199">
          <cell r="G199">
            <v>341000</v>
          </cell>
        </row>
        <row r="202">
          <cell r="G202">
            <v>292700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C11" sqref="C11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24" customHeight="1">
      <c r="B1" s="324" t="s">
        <v>728</v>
      </c>
      <c r="C1" s="324"/>
      <c r="D1" s="324"/>
      <c r="E1" s="175"/>
      <c r="F1" s="175"/>
    </row>
    <row r="2" spans="1:7" ht="17.25" customHeight="1">
      <c r="B2" s="76" t="s">
        <v>729</v>
      </c>
      <c r="C2" s="76"/>
      <c r="D2" s="324"/>
      <c r="E2" s="175"/>
      <c r="F2" s="175"/>
    </row>
    <row r="3" spans="1:7" ht="18" customHeight="1">
      <c r="B3" s="76" t="s">
        <v>730</v>
      </c>
      <c r="C3" s="76"/>
      <c r="D3" s="324"/>
      <c r="E3" s="175"/>
      <c r="F3" s="175"/>
    </row>
    <row r="4" spans="1:7" ht="18" customHeight="1">
      <c r="B4" s="76" t="s">
        <v>741</v>
      </c>
      <c r="C4" s="76"/>
      <c r="D4" s="324"/>
      <c r="E4" s="175"/>
      <c r="F4" s="175"/>
    </row>
    <row r="5" spans="1:7" ht="17.25" customHeight="1">
      <c r="B5" s="76" t="s">
        <v>745</v>
      </c>
      <c r="C5" s="76"/>
      <c r="D5" s="324"/>
      <c r="E5" s="175"/>
      <c r="F5" s="175"/>
    </row>
    <row r="6" spans="1:7" ht="17.25" customHeight="1">
      <c r="B6" s="176"/>
      <c r="C6" s="176"/>
      <c r="D6" s="175"/>
      <c r="E6" s="175"/>
      <c r="F6" s="175"/>
    </row>
    <row r="7" spans="1:7" ht="17.25" customHeight="1">
      <c r="B7" s="176"/>
      <c r="C7" s="176"/>
      <c r="D7" s="175"/>
      <c r="E7" s="175"/>
      <c r="F7" s="175"/>
    </row>
    <row r="8" spans="1:7" ht="18.75" customHeight="1">
      <c r="B8" s="176"/>
      <c r="C8" s="176"/>
      <c r="D8" s="175"/>
      <c r="E8" s="175"/>
      <c r="F8" s="175"/>
    </row>
    <row r="9" spans="1:7" ht="19.5" customHeight="1">
      <c r="B9" s="176"/>
      <c r="C9" s="176"/>
      <c r="D9" s="175"/>
      <c r="E9" s="175"/>
      <c r="F9" s="175"/>
    </row>
    <row r="10" spans="1:7" ht="18.75" customHeight="1">
      <c r="A10" s="3"/>
      <c r="B10" s="174"/>
      <c r="C10" s="174"/>
      <c r="D10" s="174"/>
      <c r="E10" s="175"/>
      <c r="F10" s="175"/>
    </row>
    <row r="11" spans="1:7" ht="15.75" customHeight="1">
      <c r="A11" s="3"/>
      <c r="B11" s="174"/>
      <c r="C11" s="174"/>
      <c r="D11" s="174"/>
      <c r="E11" s="175"/>
      <c r="F11" s="175"/>
    </row>
    <row r="12" spans="1:7" ht="21.75" customHeight="1">
      <c r="A12" s="328" t="s">
        <v>678</v>
      </c>
      <c r="B12" s="328"/>
      <c r="C12" s="328"/>
      <c r="D12" s="328"/>
      <c r="G12" s="4"/>
    </row>
    <row r="13" spans="1:7" ht="12" customHeight="1">
      <c r="B13" s="4"/>
      <c r="C13" s="4"/>
      <c r="D13" s="4"/>
    </row>
    <row r="14" spans="1:7" ht="15" customHeight="1">
      <c r="A14" s="327" t="s">
        <v>727</v>
      </c>
      <c r="B14" s="327"/>
      <c r="C14" s="327"/>
      <c r="D14" s="327"/>
    </row>
    <row r="15" spans="1:7" ht="23.25" customHeight="1">
      <c r="A15" s="327"/>
      <c r="B15" s="327"/>
      <c r="C15" s="327"/>
      <c r="D15" s="327"/>
    </row>
    <row r="16" spans="1:7" ht="18.75">
      <c r="B16" s="5"/>
      <c r="C16" s="5"/>
      <c r="D16" s="6" t="s">
        <v>101</v>
      </c>
    </row>
    <row r="17" spans="1:6" ht="36.75" customHeight="1">
      <c r="A17" s="7" t="s">
        <v>102</v>
      </c>
      <c r="B17" s="8" t="s">
        <v>103</v>
      </c>
      <c r="C17" s="9" t="s">
        <v>588</v>
      </c>
      <c r="D17" s="9" t="s">
        <v>724</v>
      </c>
    </row>
    <row r="18" spans="1:6" ht="56.25" hidden="1">
      <c r="A18" s="10" t="s">
        <v>104</v>
      </c>
      <c r="B18" s="11" t="s">
        <v>105</v>
      </c>
      <c r="C18" s="12">
        <f>C19</f>
        <v>0</v>
      </c>
      <c r="D18" s="12">
        <f>D19</f>
        <v>0</v>
      </c>
    </row>
    <row r="19" spans="1:6" ht="75" hidden="1">
      <c r="A19" s="10" t="s">
        <v>106</v>
      </c>
      <c r="B19" s="11" t="s">
        <v>107</v>
      </c>
      <c r="C19" s="12">
        <v>0</v>
      </c>
      <c r="D19" s="12">
        <v>0</v>
      </c>
    </row>
    <row r="20" spans="1:6" ht="56.25" hidden="1">
      <c r="A20" s="10" t="s">
        <v>108</v>
      </c>
      <c r="B20" s="11" t="s">
        <v>109</v>
      </c>
      <c r="C20" s="12">
        <f>C21</f>
        <v>0</v>
      </c>
      <c r="D20" s="12">
        <f>D21</f>
        <v>0</v>
      </c>
    </row>
    <row r="21" spans="1:6" ht="75" hidden="1">
      <c r="A21" s="10" t="s">
        <v>110</v>
      </c>
      <c r="B21" s="11" t="s">
        <v>111</v>
      </c>
      <c r="C21" s="12">
        <v>0</v>
      </c>
      <c r="D21" s="12">
        <v>0</v>
      </c>
    </row>
    <row r="22" spans="1:6" ht="56.25" hidden="1">
      <c r="A22" s="13" t="s">
        <v>112</v>
      </c>
      <c r="B22" s="14" t="s">
        <v>113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104</v>
      </c>
      <c r="B23" s="11" t="s">
        <v>105</v>
      </c>
      <c r="C23" s="12">
        <f>C24</f>
        <v>0</v>
      </c>
      <c r="D23" s="12">
        <f>D24</f>
        <v>0</v>
      </c>
    </row>
    <row r="24" spans="1:6" ht="75" hidden="1">
      <c r="A24" s="10" t="s">
        <v>106</v>
      </c>
      <c r="B24" s="11" t="s">
        <v>107</v>
      </c>
      <c r="C24" s="12">
        <v>0</v>
      </c>
      <c r="D24" s="12">
        <v>0</v>
      </c>
    </row>
    <row r="25" spans="1:6" ht="56.25" hidden="1">
      <c r="A25" s="10" t="s">
        <v>108</v>
      </c>
      <c r="B25" s="11" t="s">
        <v>109</v>
      </c>
      <c r="C25" s="12">
        <f>C26</f>
        <v>0</v>
      </c>
      <c r="D25" s="12">
        <f>D26</f>
        <v>0</v>
      </c>
    </row>
    <row r="26" spans="1:6" ht="75" hidden="1">
      <c r="A26" s="10" t="s">
        <v>110</v>
      </c>
      <c r="B26" s="16" t="s">
        <v>111</v>
      </c>
      <c r="C26" s="12">
        <v>0</v>
      </c>
      <c r="D26" s="12">
        <v>0</v>
      </c>
    </row>
    <row r="27" spans="1:6" ht="28.5" hidden="1" customHeight="1">
      <c r="A27" s="17" t="s">
        <v>114</v>
      </c>
      <c r="B27" s="18" t="s">
        <v>115</v>
      </c>
      <c r="C27" s="19">
        <f>C28-C30</f>
        <v>0</v>
      </c>
      <c r="D27" s="19">
        <f>D28-D30</f>
        <v>0</v>
      </c>
    </row>
    <row r="28" spans="1:6" ht="37.5" hidden="1">
      <c r="A28" s="20" t="s">
        <v>116</v>
      </c>
      <c r="B28" s="21" t="s">
        <v>117</v>
      </c>
      <c r="C28" s="22">
        <f>C29</f>
        <v>0</v>
      </c>
      <c r="D28" s="22">
        <f>D29</f>
        <v>0</v>
      </c>
    </row>
    <row r="29" spans="1:6" ht="56.25" hidden="1">
      <c r="A29" s="20" t="s">
        <v>118</v>
      </c>
      <c r="B29" s="21" t="s">
        <v>119</v>
      </c>
      <c r="C29" s="22">
        <v>0</v>
      </c>
      <c r="D29" s="22">
        <v>0</v>
      </c>
    </row>
    <row r="30" spans="1:6" ht="56.25" hidden="1">
      <c r="A30" s="20" t="s">
        <v>120</v>
      </c>
      <c r="B30" s="21" t="s">
        <v>121</v>
      </c>
      <c r="C30" s="23">
        <f>C31</f>
        <v>0</v>
      </c>
      <c r="D30" s="23">
        <f>D31</f>
        <v>0</v>
      </c>
    </row>
    <row r="31" spans="1:6" ht="56.25" hidden="1">
      <c r="A31" s="20" t="s">
        <v>122</v>
      </c>
      <c r="B31" s="24" t="s">
        <v>123</v>
      </c>
      <c r="C31" s="25">
        <v>0</v>
      </c>
      <c r="D31" s="25">
        <v>0</v>
      </c>
    </row>
    <row r="32" spans="1:6" ht="59.25" hidden="1" customHeight="1">
      <c r="A32" s="13" t="s">
        <v>112</v>
      </c>
      <c r="B32" s="26" t="s">
        <v>124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125</v>
      </c>
      <c r="B33" s="24" t="s">
        <v>105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126</v>
      </c>
      <c r="B34" s="24" t="s">
        <v>127</v>
      </c>
      <c r="C34" s="25">
        <v>0</v>
      </c>
      <c r="D34" s="25">
        <v>0</v>
      </c>
    </row>
    <row r="35" spans="1:5" ht="58.5" hidden="1" customHeight="1">
      <c r="A35" s="10" t="s">
        <v>128</v>
      </c>
      <c r="B35" s="24" t="s">
        <v>129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130</v>
      </c>
      <c r="B36" s="24" t="s">
        <v>131</v>
      </c>
      <c r="C36" s="25">
        <v>0</v>
      </c>
      <c r="D36" s="25">
        <v>0</v>
      </c>
    </row>
    <row r="37" spans="1:5" ht="37.5">
      <c r="A37" s="17" t="s">
        <v>132</v>
      </c>
      <c r="B37" s="29" t="s">
        <v>133</v>
      </c>
      <c r="C37" s="19">
        <f>C41-C38</f>
        <v>1619666.7199999988</v>
      </c>
      <c r="D37" s="19">
        <f>D41-D38</f>
        <v>-536757.25999999791</v>
      </c>
      <c r="E37" s="1"/>
    </row>
    <row r="38" spans="1:5" ht="21" customHeight="1">
      <c r="A38" s="20" t="s">
        <v>134</v>
      </c>
      <c r="B38" s="30" t="s">
        <v>135</v>
      </c>
      <c r="C38" s="25">
        <f>C39</f>
        <v>27396170</v>
      </c>
      <c r="D38" s="25">
        <f>D39</f>
        <v>18122218.02</v>
      </c>
    </row>
    <row r="39" spans="1:5" ht="36" customHeight="1">
      <c r="A39" s="20" t="s">
        <v>136</v>
      </c>
      <c r="B39" s="30" t="s">
        <v>137</v>
      </c>
      <c r="C39" s="25">
        <f>C40</f>
        <v>27396170</v>
      </c>
      <c r="D39" s="25">
        <f>D40</f>
        <v>18122218.02</v>
      </c>
    </row>
    <row r="40" spans="1:5" ht="40.5" customHeight="1">
      <c r="A40" s="20" t="s">
        <v>138</v>
      </c>
      <c r="B40" s="30" t="s">
        <v>549</v>
      </c>
      <c r="C40" s="25">
        <v>27396170</v>
      </c>
      <c r="D40" s="25">
        <v>18122218.02</v>
      </c>
    </row>
    <row r="41" spans="1:5" ht="24" customHeight="1">
      <c r="A41" s="20" t="s">
        <v>139</v>
      </c>
      <c r="B41" s="30" t="s">
        <v>140</v>
      </c>
      <c r="C41" s="25">
        <f>C42</f>
        <v>29015836.719999999</v>
      </c>
      <c r="D41" s="25">
        <f>D42</f>
        <v>17585460.760000002</v>
      </c>
    </row>
    <row r="42" spans="1:5" ht="39.75" customHeight="1">
      <c r="A42" s="20" t="s">
        <v>141</v>
      </c>
      <c r="B42" s="30" t="s">
        <v>142</v>
      </c>
      <c r="C42" s="25">
        <f>C43</f>
        <v>29015836.719999999</v>
      </c>
      <c r="D42" s="25">
        <f>D43</f>
        <v>17585460.760000002</v>
      </c>
    </row>
    <row r="43" spans="1:5" ht="57" customHeight="1">
      <c r="A43" s="20" t="s">
        <v>143</v>
      </c>
      <c r="B43" s="31" t="s">
        <v>550</v>
      </c>
      <c r="C43" s="25">
        <v>29015836.719999999</v>
      </c>
      <c r="D43" s="25">
        <v>17585460.760000002</v>
      </c>
    </row>
    <row r="44" spans="1:5" ht="37.5" hidden="1">
      <c r="A44" s="32" t="s">
        <v>144</v>
      </c>
      <c r="B44" s="33" t="s">
        <v>145</v>
      </c>
      <c r="C44" s="34">
        <v>0</v>
      </c>
      <c r="D44" s="34">
        <v>0</v>
      </c>
    </row>
    <row r="45" spans="1:5" ht="37.5" hidden="1">
      <c r="A45" s="35" t="s">
        <v>146</v>
      </c>
      <c r="B45" s="36" t="s">
        <v>147</v>
      </c>
      <c r="C45" s="12">
        <v>0</v>
      </c>
      <c r="D45" s="12">
        <v>0</v>
      </c>
    </row>
    <row r="46" spans="1:5" ht="37.5" hidden="1">
      <c r="A46" s="37" t="s">
        <v>148</v>
      </c>
      <c r="B46" s="38" t="s">
        <v>149</v>
      </c>
      <c r="C46" s="39">
        <f>C47</f>
        <v>0</v>
      </c>
      <c r="D46" s="39">
        <f>D47</f>
        <v>0</v>
      </c>
    </row>
    <row r="47" spans="1:5" ht="75" hidden="1">
      <c r="A47" s="40" t="s">
        <v>150</v>
      </c>
      <c r="B47" s="41" t="s">
        <v>151</v>
      </c>
      <c r="C47" s="39"/>
      <c r="D47" s="39"/>
    </row>
    <row r="48" spans="1:5" ht="48" hidden="1" customHeight="1">
      <c r="A48" s="35" t="s">
        <v>152</v>
      </c>
      <c r="B48" s="36" t="s">
        <v>153</v>
      </c>
      <c r="C48" s="34">
        <f>C49</f>
        <v>0</v>
      </c>
      <c r="D48" s="34">
        <f>D49</f>
        <v>0</v>
      </c>
    </row>
    <row r="49" spans="1:4" ht="93.75" hidden="1">
      <c r="A49" s="42" t="s">
        <v>156</v>
      </c>
      <c r="B49" s="43" t="s">
        <v>157</v>
      </c>
      <c r="C49" s="44"/>
      <c r="D49" s="44"/>
    </row>
    <row r="50" spans="1:4" ht="29.85" customHeight="1">
      <c r="A50" s="45"/>
      <c r="B50" s="46" t="s">
        <v>158</v>
      </c>
      <c r="C50" s="47">
        <f>C27+C22+C37+C44</f>
        <v>1619666.7199999988</v>
      </c>
      <c r="D50" s="47">
        <f>D27+D22+D37+D44</f>
        <v>-536757.25999999791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9"/>
  <sheetViews>
    <sheetView view="pageBreakPreview" topLeftCell="A2" zoomScaleNormal="80" workbookViewId="0">
      <selection activeCell="C51" sqref="C51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1.6" customHeight="1">
      <c r="A1" t="s">
        <v>159</v>
      </c>
      <c r="B1" s="333" t="s">
        <v>731</v>
      </c>
      <c r="C1" s="334"/>
      <c r="D1" s="334"/>
      <c r="E1" s="334"/>
      <c r="F1" s="178"/>
      <c r="G1" s="66"/>
      <c r="H1" s="66"/>
      <c r="I1" s="66"/>
    </row>
    <row r="2" spans="1:9" ht="21.6" customHeight="1">
      <c r="A2"/>
      <c r="B2" s="329" t="s">
        <v>732</v>
      </c>
      <c r="C2" s="330"/>
      <c r="D2" s="330"/>
      <c r="E2" s="330"/>
      <c r="F2" s="178"/>
      <c r="G2" s="178"/>
      <c r="H2" s="178"/>
      <c r="I2" s="179"/>
    </row>
    <row r="3" spans="1:9" ht="21.6" customHeight="1">
      <c r="A3"/>
      <c r="B3" s="329" t="s">
        <v>733</v>
      </c>
      <c r="C3" s="330"/>
      <c r="D3" s="330"/>
      <c r="E3" s="330"/>
      <c r="F3" s="178"/>
      <c r="G3" s="178"/>
      <c r="H3" s="178"/>
      <c r="I3" s="180"/>
    </row>
    <row r="4" spans="1:9" ht="21.6" customHeight="1">
      <c r="A4"/>
      <c r="B4" s="329" t="s">
        <v>742</v>
      </c>
      <c r="C4" s="330"/>
      <c r="D4" s="330"/>
      <c r="E4" s="330"/>
      <c r="F4" s="182"/>
      <c r="G4" s="182"/>
      <c r="H4" s="182"/>
      <c r="I4" s="179"/>
    </row>
    <row r="5" spans="1:9" ht="21.6" customHeight="1">
      <c r="A5"/>
      <c r="B5" s="329" t="s">
        <v>746</v>
      </c>
      <c r="C5" s="331"/>
      <c r="D5" s="331"/>
      <c r="E5" s="331"/>
      <c r="F5" s="182"/>
      <c r="G5" s="182"/>
      <c r="H5" s="182"/>
      <c r="I5" s="179"/>
    </row>
    <row r="6" spans="1:9" ht="21.6" customHeight="1">
      <c r="A6"/>
      <c r="B6" s="337"/>
      <c r="C6" s="337"/>
      <c r="D6" s="337"/>
      <c r="E6" s="336"/>
      <c r="F6" s="183"/>
      <c r="G6" s="183"/>
      <c r="H6" s="183"/>
      <c r="I6" s="183"/>
    </row>
    <row r="7" spans="1:9" ht="21.6" customHeight="1">
      <c r="A7"/>
      <c r="B7" s="335"/>
      <c r="C7" s="335"/>
      <c r="D7" s="335"/>
      <c r="E7" s="336"/>
      <c r="F7" s="178"/>
      <c r="G7" s="178"/>
      <c r="H7" s="183"/>
      <c r="I7" s="183"/>
    </row>
    <row r="8" spans="1:9" ht="21.6" customHeight="1">
      <c r="A8"/>
      <c r="B8" s="337"/>
      <c r="C8" s="337"/>
      <c r="D8" s="337"/>
      <c r="E8" s="336"/>
      <c r="F8" s="182"/>
      <c r="G8" s="182"/>
      <c r="H8" s="182"/>
      <c r="I8" s="179"/>
    </row>
    <row r="9" spans="1:9" ht="21.6" customHeight="1">
      <c r="A9"/>
      <c r="B9" s="337"/>
      <c r="C9" s="337"/>
      <c r="D9" s="337"/>
      <c r="E9" s="336"/>
      <c r="F9" s="182"/>
      <c r="G9" s="182"/>
      <c r="H9" s="182"/>
      <c r="I9" s="179"/>
    </row>
    <row r="10" spans="1:9" ht="21.6" customHeight="1">
      <c r="A10"/>
      <c r="B10" s="337"/>
      <c r="C10" s="337"/>
      <c r="D10" s="337"/>
      <c r="E10" s="336"/>
      <c r="F10" s="182"/>
      <c r="G10" s="182"/>
      <c r="H10" s="182"/>
      <c r="I10" s="179"/>
    </row>
    <row r="11" spans="1:9" ht="21.6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32" t="s">
        <v>678</v>
      </c>
      <c r="B12" s="332"/>
      <c r="C12" s="332"/>
      <c r="D12" s="332"/>
      <c r="E12" s="332"/>
    </row>
    <row r="13" spans="1:9" ht="23.45" customHeight="1">
      <c r="A13" s="332" t="s">
        <v>679</v>
      </c>
      <c r="B13" s="332"/>
      <c r="C13" s="332"/>
      <c r="D13" s="332"/>
      <c r="E13" s="332"/>
      <c r="F13" s="332"/>
    </row>
    <row r="14" spans="1:9" ht="26.65" customHeight="1">
      <c r="A14" s="332" t="s">
        <v>710</v>
      </c>
      <c r="B14" s="332"/>
      <c r="C14" s="332"/>
      <c r="D14" s="332"/>
      <c r="E14" s="332"/>
      <c r="F14" s="332"/>
      <c r="G14" s="332"/>
    </row>
    <row r="15" spans="1:9" ht="20.25" thickBot="1">
      <c r="A15" s="50"/>
      <c r="B15" s="50"/>
      <c r="C15" s="50"/>
      <c r="D15" s="50"/>
      <c r="E15" s="49" t="s">
        <v>563</v>
      </c>
    </row>
    <row r="16" spans="1:9" s="51" customFormat="1" ht="60.75" customHeight="1" thickBot="1">
      <c r="A16" s="202" t="s">
        <v>160</v>
      </c>
      <c r="B16" s="203" t="s">
        <v>161</v>
      </c>
      <c r="C16" s="204" t="s">
        <v>577</v>
      </c>
      <c r="D16" s="205" t="s">
        <v>711</v>
      </c>
      <c r="E16" s="205" t="s">
        <v>680</v>
      </c>
    </row>
    <row r="17" spans="1:16" s="51" customFormat="1" ht="20.25" customHeight="1">
      <c r="A17" s="224" t="s">
        <v>162</v>
      </c>
      <c r="B17" s="225" t="s">
        <v>163</v>
      </c>
      <c r="C17" s="226">
        <f>C18+C56+C64+C74+C80+C87+C42+C52</f>
        <v>26940970</v>
      </c>
      <c r="D17" s="226">
        <f>D18+D56+D64+D74+D80+D87+D42+D52+D121+D118</f>
        <v>17758170.710000001</v>
      </c>
      <c r="E17" s="227">
        <f>D17/C17*100</f>
        <v>65.915112596168584</v>
      </c>
    </row>
    <row r="18" spans="1:16" s="51" customFormat="1" ht="29.25" customHeight="1">
      <c r="A18" s="228" t="s">
        <v>164</v>
      </c>
      <c r="B18" s="207" t="s">
        <v>165</v>
      </c>
      <c r="C18" s="206">
        <f>C19+C22</f>
        <v>23085580</v>
      </c>
      <c r="D18" s="206">
        <f>D19+D22</f>
        <v>14932580.980000002</v>
      </c>
      <c r="E18" s="229">
        <f t="shared" ref="E18:E84" si="0">D18/C18*100</f>
        <v>64.683585944126165</v>
      </c>
    </row>
    <row r="19" spans="1:16" s="51" customFormat="1" ht="34.5" hidden="1" customHeight="1">
      <c r="A19" s="228" t="s">
        <v>166</v>
      </c>
      <c r="B19" s="207" t="s">
        <v>167</v>
      </c>
      <c r="C19" s="206">
        <f>C20</f>
        <v>0</v>
      </c>
      <c r="D19" s="206">
        <f>D20</f>
        <v>0</v>
      </c>
      <c r="E19" s="229" t="e">
        <f t="shared" si="0"/>
        <v>#DIV/0!</v>
      </c>
    </row>
    <row r="20" spans="1:16" s="51" customFormat="1" ht="60" hidden="1" customHeight="1">
      <c r="A20" s="230" t="s">
        <v>168</v>
      </c>
      <c r="B20" s="167" t="s">
        <v>169</v>
      </c>
      <c r="C20" s="208">
        <f>C21</f>
        <v>0</v>
      </c>
      <c r="D20" s="208">
        <f>D21</f>
        <v>0</v>
      </c>
      <c r="E20" s="229" t="e">
        <f t="shared" si="0"/>
        <v>#DIV/0!</v>
      </c>
    </row>
    <row r="21" spans="1:16" s="51" customFormat="1" ht="49.5" hidden="1" customHeight="1">
      <c r="A21" s="230" t="s">
        <v>170</v>
      </c>
      <c r="B21" s="167" t="s">
        <v>171</v>
      </c>
      <c r="C21" s="209">
        <v>0</v>
      </c>
      <c r="D21" s="209">
        <v>0</v>
      </c>
      <c r="E21" s="229" t="e">
        <f t="shared" si="0"/>
        <v>#DIV/0!</v>
      </c>
    </row>
    <row r="22" spans="1:16" s="51" customFormat="1" ht="20.25">
      <c r="A22" s="228" t="s">
        <v>172</v>
      </c>
      <c r="B22" s="207" t="s">
        <v>173</v>
      </c>
      <c r="C22" s="210">
        <f>C23+C24+C25</f>
        <v>23085580</v>
      </c>
      <c r="D22" s="210">
        <f>D23+D24+D25+D41</f>
        <v>14932580.980000002</v>
      </c>
      <c r="E22" s="229">
        <f t="shared" si="0"/>
        <v>64.683585944126165</v>
      </c>
    </row>
    <row r="23" spans="1:16" s="51" customFormat="1" ht="87" customHeight="1">
      <c r="A23" s="230" t="s">
        <v>174</v>
      </c>
      <c r="B23" s="167" t="s">
        <v>175</v>
      </c>
      <c r="C23" s="209">
        <v>23072500</v>
      </c>
      <c r="D23" s="209">
        <v>14892724.220000001</v>
      </c>
      <c r="E23" s="231">
        <f t="shared" si="0"/>
        <v>64.547509892729437</v>
      </c>
    </row>
    <row r="24" spans="1:16" s="51" customFormat="1" ht="121.5">
      <c r="A24" s="230" t="s">
        <v>177</v>
      </c>
      <c r="B24" s="167" t="s">
        <v>569</v>
      </c>
      <c r="C24" s="208">
        <v>12500</v>
      </c>
      <c r="D24" s="208">
        <v>49294.8</v>
      </c>
      <c r="E24" s="231">
        <f t="shared" si="0"/>
        <v>394.35840000000002</v>
      </c>
      <c r="P24" s="52"/>
    </row>
    <row r="25" spans="1:16" s="51" customFormat="1" ht="39.75" customHeight="1">
      <c r="A25" s="230" t="s">
        <v>178</v>
      </c>
      <c r="B25" s="167" t="s">
        <v>675</v>
      </c>
      <c r="C25" s="208">
        <v>580</v>
      </c>
      <c r="D25" s="208">
        <v>2572.88</v>
      </c>
      <c r="E25" s="231">
        <f t="shared" si="0"/>
        <v>443.6</v>
      </c>
    </row>
    <row r="26" spans="1:16" s="51" customFormat="1" ht="20.25" hidden="1">
      <c r="A26" s="228" t="s">
        <v>179</v>
      </c>
      <c r="B26" s="207" t="s">
        <v>180</v>
      </c>
      <c r="C26" s="206">
        <f>C38</f>
        <v>0</v>
      </c>
      <c r="D26" s="206">
        <f>D38</f>
        <v>0</v>
      </c>
      <c r="E26" s="229" t="e">
        <f t="shared" si="0"/>
        <v>#DIV/0!</v>
      </c>
    </row>
    <row r="27" spans="1:16" s="51" customFormat="1" ht="39" hidden="1" customHeight="1">
      <c r="A27" s="230" t="s">
        <v>181</v>
      </c>
      <c r="B27" s="211" t="s">
        <v>182</v>
      </c>
      <c r="C27" s="208">
        <f>C28+C31+C34</f>
        <v>0</v>
      </c>
      <c r="D27" s="208">
        <f>D28+D31+D34</f>
        <v>0</v>
      </c>
      <c r="E27" s="229" t="e">
        <f t="shared" si="0"/>
        <v>#DIV/0!</v>
      </c>
    </row>
    <row r="28" spans="1:16" s="51" customFormat="1" ht="39" hidden="1" customHeight="1">
      <c r="A28" s="230" t="s">
        <v>183</v>
      </c>
      <c r="B28" s="167" t="s">
        <v>184</v>
      </c>
      <c r="C28" s="208">
        <f>C29+C30</f>
        <v>0</v>
      </c>
      <c r="D28" s="208">
        <f>D29+D30</f>
        <v>0</v>
      </c>
      <c r="E28" s="229" t="e">
        <f t="shared" si="0"/>
        <v>#DIV/0!</v>
      </c>
    </row>
    <row r="29" spans="1:16" s="51" customFormat="1" ht="31.5" hidden="1" customHeight="1">
      <c r="A29" s="230" t="s">
        <v>185</v>
      </c>
      <c r="B29" s="167" t="s">
        <v>186</v>
      </c>
      <c r="C29" s="208"/>
      <c r="D29" s="208"/>
      <c r="E29" s="229" t="e">
        <f t="shared" si="0"/>
        <v>#DIV/0!</v>
      </c>
    </row>
    <row r="30" spans="1:16" s="51" customFormat="1" ht="39" hidden="1" customHeight="1">
      <c r="A30" s="230" t="s">
        <v>187</v>
      </c>
      <c r="B30" s="167" t="s">
        <v>188</v>
      </c>
      <c r="C30" s="208"/>
      <c r="D30" s="208"/>
      <c r="E30" s="229" t="e">
        <f t="shared" si="0"/>
        <v>#DIV/0!</v>
      </c>
    </row>
    <row r="31" spans="1:16" s="51" customFormat="1" ht="39" hidden="1" customHeight="1">
      <c r="A31" s="230" t="s">
        <v>189</v>
      </c>
      <c r="B31" s="167" t="s">
        <v>190</v>
      </c>
      <c r="C31" s="208">
        <f>C32+C33</f>
        <v>0</v>
      </c>
      <c r="D31" s="208">
        <f>D32+D33</f>
        <v>0</v>
      </c>
      <c r="E31" s="229" t="e">
        <f t="shared" si="0"/>
        <v>#DIV/0!</v>
      </c>
    </row>
    <row r="32" spans="1:16" s="51" customFormat="1" ht="39" hidden="1" customHeight="1">
      <c r="A32" s="230" t="s">
        <v>191</v>
      </c>
      <c r="B32" s="167" t="s">
        <v>190</v>
      </c>
      <c r="C32" s="208"/>
      <c r="D32" s="208"/>
      <c r="E32" s="229" t="e">
        <f t="shared" si="0"/>
        <v>#DIV/0!</v>
      </c>
    </row>
    <row r="33" spans="1:5" s="51" customFormat="1" ht="39" hidden="1" customHeight="1">
      <c r="A33" s="230" t="s">
        <v>192</v>
      </c>
      <c r="B33" s="167" t="s">
        <v>193</v>
      </c>
      <c r="C33" s="208"/>
      <c r="D33" s="208"/>
      <c r="E33" s="229" t="e">
        <f t="shared" si="0"/>
        <v>#DIV/0!</v>
      </c>
    </row>
    <row r="34" spans="1:5" s="51" customFormat="1" ht="41.25" hidden="1" customHeight="1">
      <c r="A34" s="230" t="s">
        <v>194</v>
      </c>
      <c r="B34" s="212" t="s">
        <v>195</v>
      </c>
      <c r="C34" s="208">
        <f>C35+C36</f>
        <v>0</v>
      </c>
      <c r="D34" s="208">
        <f>D35+D36</f>
        <v>0</v>
      </c>
      <c r="E34" s="229" t="e">
        <f t="shared" si="0"/>
        <v>#DIV/0!</v>
      </c>
    </row>
    <row r="35" spans="1:5" s="51" customFormat="1" ht="36" hidden="1" customHeight="1">
      <c r="A35" s="230" t="s">
        <v>196</v>
      </c>
      <c r="B35" s="212" t="s">
        <v>195</v>
      </c>
      <c r="C35" s="208"/>
      <c r="D35" s="208"/>
      <c r="E35" s="229" t="e">
        <f t="shared" si="0"/>
        <v>#DIV/0!</v>
      </c>
    </row>
    <row r="36" spans="1:5" s="51" customFormat="1" ht="35.25" hidden="1" customHeight="1">
      <c r="A36" s="230" t="s">
        <v>197</v>
      </c>
      <c r="B36" s="212" t="s">
        <v>198</v>
      </c>
      <c r="C36" s="208"/>
      <c r="D36" s="208"/>
      <c r="E36" s="229" t="e">
        <f t="shared" si="0"/>
        <v>#DIV/0!</v>
      </c>
    </row>
    <row r="37" spans="1:5" s="51" customFormat="1" ht="46.5" hidden="1" customHeight="1">
      <c r="A37" s="230" t="s">
        <v>199</v>
      </c>
      <c r="B37" s="167" t="s">
        <v>200</v>
      </c>
      <c r="C37" s="208">
        <v>0</v>
      </c>
      <c r="D37" s="208">
        <v>0</v>
      </c>
      <c r="E37" s="229" t="e">
        <f t="shared" si="0"/>
        <v>#DIV/0!</v>
      </c>
    </row>
    <row r="38" spans="1:5" s="51" customFormat="1" ht="18.75" hidden="1" customHeight="1">
      <c r="A38" s="230" t="s">
        <v>201</v>
      </c>
      <c r="B38" s="167" t="s">
        <v>202</v>
      </c>
      <c r="C38" s="208">
        <f>C39+C40</f>
        <v>0</v>
      </c>
      <c r="D38" s="208">
        <f>D39+D40</f>
        <v>0</v>
      </c>
      <c r="E38" s="229" t="e">
        <f t="shared" si="0"/>
        <v>#DIV/0!</v>
      </c>
    </row>
    <row r="39" spans="1:5" s="51" customFormat="1" ht="18.75" hidden="1" customHeight="1">
      <c r="A39" s="232" t="s">
        <v>203</v>
      </c>
      <c r="B39" s="213" t="s">
        <v>202</v>
      </c>
      <c r="C39" s="208">
        <v>0</v>
      </c>
      <c r="D39" s="208">
        <v>0</v>
      </c>
      <c r="E39" s="229" t="e">
        <f t="shared" si="0"/>
        <v>#DIV/0!</v>
      </c>
    </row>
    <row r="40" spans="1:5" s="51" customFormat="1" ht="19.5" hidden="1" customHeight="1">
      <c r="A40" s="232" t="s">
        <v>204</v>
      </c>
      <c r="B40" s="213" t="s">
        <v>205</v>
      </c>
      <c r="C40" s="208">
        <v>0</v>
      </c>
      <c r="D40" s="208">
        <v>0</v>
      </c>
      <c r="E40" s="229" t="e">
        <f t="shared" si="0"/>
        <v>#DIV/0!</v>
      </c>
    </row>
    <row r="41" spans="1:5" s="51" customFormat="1" ht="104.25" customHeight="1">
      <c r="A41" s="230" t="s">
        <v>685</v>
      </c>
      <c r="B41" s="213" t="s">
        <v>690</v>
      </c>
      <c r="C41" s="208"/>
      <c r="D41" s="208">
        <v>-12010.92</v>
      </c>
      <c r="E41" s="231">
        <v>0</v>
      </c>
    </row>
    <row r="42" spans="1:5" s="51" customFormat="1" ht="45.75" customHeight="1">
      <c r="A42" s="233" t="s">
        <v>241</v>
      </c>
      <c r="B42" s="214" t="s">
        <v>235</v>
      </c>
      <c r="C42" s="206">
        <f>C43</f>
        <v>569800</v>
      </c>
      <c r="D42" s="206">
        <f>D43</f>
        <v>517335.56</v>
      </c>
      <c r="E42" s="229">
        <f t="shared" si="0"/>
        <v>90.792481572481577</v>
      </c>
    </row>
    <row r="43" spans="1:5" s="51" customFormat="1" ht="38.25" customHeight="1">
      <c r="A43" s="234" t="s">
        <v>242</v>
      </c>
      <c r="B43" s="215" t="s">
        <v>236</v>
      </c>
      <c r="C43" s="208">
        <f>C44+C46+C48+C50</f>
        <v>569800</v>
      </c>
      <c r="D43" s="208">
        <f>D44+D46+D48+D50</f>
        <v>517335.56</v>
      </c>
      <c r="E43" s="231">
        <f t="shared" si="0"/>
        <v>90.792481572481577</v>
      </c>
    </row>
    <row r="44" spans="1:5" s="51" customFormat="1" ht="81.75" customHeight="1">
      <c r="A44" s="234" t="s">
        <v>243</v>
      </c>
      <c r="B44" s="215" t="s">
        <v>237</v>
      </c>
      <c r="C44" s="208">
        <f>C45</f>
        <v>248400</v>
      </c>
      <c r="D44" s="208">
        <f>D45</f>
        <v>234187.78</v>
      </c>
      <c r="E44" s="231">
        <f t="shared" si="0"/>
        <v>94.278494363929141</v>
      </c>
    </row>
    <row r="45" spans="1:5" s="51" customFormat="1" ht="123.75" customHeight="1">
      <c r="A45" s="234" t="s">
        <v>667</v>
      </c>
      <c r="B45" s="325" t="s">
        <v>668</v>
      </c>
      <c r="C45" s="208">
        <v>248400</v>
      </c>
      <c r="D45" s="208">
        <v>234187.78</v>
      </c>
      <c r="E45" s="231">
        <f t="shared" si="0"/>
        <v>94.278494363929141</v>
      </c>
    </row>
    <row r="46" spans="1:5" s="51" customFormat="1" ht="104.45" customHeight="1">
      <c r="A46" s="234" t="s">
        <v>244</v>
      </c>
      <c r="B46" s="325" t="s">
        <v>238</v>
      </c>
      <c r="C46" s="208">
        <f>C47</f>
        <v>2300</v>
      </c>
      <c r="D46" s="208">
        <f>D47</f>
        <v>1780.45</v>
      </c>
      <c r="E46" s="231">
        <f t="shared" si="0"/>
        <v>77.410869565217382</v>
      </c>
    </row>
    <row r="47" spans="1:5" s="51" customFormat="1" ht="143.44999999999999" customHeight="1">
      <c r="A47" s="234" t="s">
        <v>670</v>
      </c>
      <c r="B47" s="172" t="s">
        <v>669</v>
      </c>
      <c r="C47" s="208">
        <v>2300</v>
      </c>
      <c r="D47" s="208">
        <v>1780.45</v>
      </c>
      <c r="E47" s="231">
        <f t="shared" si="0"/>
        <v>77.410869565217382</v>
      </c>
    </row>
    <row r="48" spans="1:5" s="51" customFormat="1" ht="82.5" customHeight="1">
      <c r="A48" s="234" t="s">
        <v>245</v>
      </c>
      <c r="B48" s="215" t="s">
        <v>239</v>
      </c>
      <c r="C48" s="208">
        <f>C49</f>
        <v>319100</v>
      </c>
      <c r="D48" s="208">
        <f>D49</f>
        <v>320975.52</v>
      </c>
      <c r="E48" s="231">
        <f t="shared" si="0"/>
        <v>100.58775305546853</v>
      </c>
    </row>
    <row r="49" spans="1:5" s="51" customFormat="1" ht="126" customHeight="1">
      <c r="A49" s="234" t="s">
        <v>671</v>
      </c>
      <c r="B49" s="326" t="s">
        <v>672</v>
      </c>
      <c r="C49" s="208">
        <v>319100</v>
      </c>
      <c r="D49" s="208">
        <v>320975.52</v>
      </c>
      <c r="E49" s="231">
        <f t="shared" si="0"/>
        <v>100.58775305546853</v>
      </c>
    </row>
    <row r="50" spans="1:5" s="51" customFormat="1" ht="79.5" customHeight="1">
      <c r="A50" s="234" t="s">
        <v>551</v>
      </c>
      <c r="B50" s="215" t="s">
        <v>240</v>
      </c>
      <c r="C50" s="208">
        <f>C51</f>
        <v>0</v>
      </c>
      <c r="D50" s="208">
        <v>-39608.19</v>
      </c>
      <c r="E50" s="231">
        <v>0</v>
      </c>
    </row>
    <row r="51" spans="1:5" s="51" customFormat="1" ht="123.75" customHeight="1">
      <c r="A51" s="234" t="s">
        <v>673</v>
      </c>
      <c r="B51" s="326" t="s">
        <v>674</v>
      </c>
      <c r="C51" s="208">
        <v>0</v>
      </c>
      <c r="D51" s="208">
        <v>0</v>
      </c>
      <c r="E51" s="231">
        <v>0</v>
      </c>
    </row>
    <row r="52" spans="1:5" s="51" customFormat="1" ht="21" customHeight="1">
      <c r="A52" s="228" t="s">
        <v>179</v>
      </c>
      <c r="B52" s="216" t="s">
        <v>180</v>
      </c>
      <c r="C52" s="206">
        <f>C53</f>
        <v>25500</v>
      </c>
      <c r="D52" s="206">
        <f>D53</f>
        <v>20300.71</v>
      </c>
      <c r="E52" s="229">
        <f t="shared" si="0"/>
        <v>79.610627450980388</v>
      </c>
    </row>
    <row r="53" spans="1:5" s="51" customFormat="1" ht="19.5" customHeight="1">
      <c r="A53" s="228" t="s">
        <v>201</v>
      </c>
      <c r="B53" s="214" t="s">
        <v>202</v>
      </c>
      <c r="C53" s="206">
        <f>C54</f>
        <v>25500</v>
      </c>
      <c r="D53" s="206">
        <f>D54</f>
        <v>20300.71</v>
      </c>
      <c r="E53" s="229">
        <f t="shared" si="0"/>
        <v>79.610627450980388</v>
      </c>
    </row>
    <row r="54" spans="1:5" s="51" customFormat="1" ht="20.25" customHeight="1">
      <c r="A54" s="230" t="s">
        <v>203</v>
      </c>
      <c r="B54" s="215" t="s">
        <v>202</v>
      </c>
      <c r="C54" s="208">
        <v>25500</v>
      </c>
      <c r="D54" s="208">
        <v>20300.71</v>
      </c>
      <c r="E54" s="231">
        <f t="shared" si="0"/>
        <v>79.610627450980388</v>
      </c>
    </row>
    <row r="55" spans="1:5" s="51" customFormat="1" ht="5.25" hidden="1" customHeight="1">
      <c r="A55" s="235" t="s">
        <v>204</v>
      </c>
      <c r="B55" s="215" t="s">
        <v>576</v>
      </c>
      <c r="C55" s="208">
        <v>400</v>
      </c>
      <c r="D55" s="208">
        <v>400</v>
      </c>
      <c r="E55" s="229">
        <f t="shared" si="0"/>
        <v>100</v>
      </c>
    </row>
    <row r="56" spans="1:5" s="51" customFormat="1" ht="19.5" customHeight="1">
      <c r="A56" s="228" t="s">
        <v>206</v>
      </c>
      <c r="B56" s="216" t="s">
        <v>207</v>
      </c>
      <c r="C56" s="206">
        <f>C57+C59</f>
        <v>3240900</v>
      </c>
      <c r="D56" s="206">
        <f>D57+D59</f>
        <v>2268079.1800000002</v>
      </c>
      <c r="E56" s="229">
        <f t="shared" si="0"/>
        <v>69.983004103798336</v>
      </c>
    </row>
    <row r="57" spans="1:5" s="51" customFormat="1" ht="19.5" customHeight="1">
      <c r="A57" s="228" t="s">
        <v>208</v>
      </c>
      <c r="B57" s="213" t="s">
        <v>209</v>
      </c>
      <c r="C57" s="208">
        <f>C58</f>
        <v>48000</v>
      </c>
      <c r="D57" s="208">
        <f>D58</f>
        <v>36295.99</v>
      </c>
      <c r="E57" s="231">
        <f t="shared" si="0"/>
        <v>75.616645833333322</v>
      </c>
    </row>
    <row r="58" spans="1:5" s="51" customFormat="1" ht="42" customHeight="1">
      <c r="A58" s="228" t="s">
        <v>210</v>
      </c>
      <c r="B58" s="172" t="s">
        <v>552</v>
      </c>
      <c r="C58" s="208">
        <v>48000</v>
      </c>
      <c r="D58" s="208">
        <v>36295.99</v>
      </c>
      <c r="E58" s="231">
        <f t="shared" si="0"/>
        <v>75.616645833333322</v>
      </c>
    </row>
    <row r="59" spans="1:5" s="51" customFormat="1" ht="27" customHeight="1">
      <c r="A59" s="228" t="s">
        <v>566</v>
      </c>
      <c r="B59" s="216" t="s">
        <v>211</v>
      </c>
      <c r="C59" s="206">
        <f>C60+C62</f>
        <v>3192900</v>
      </c>
      <c r="D59" s="206">
        <f>D60+D62</f>
        <v>2231783.19</v>
      </c>
      <c r="E59" s="229">
        <f t="shared" si="0"/>
        <v>69.898311566287703</v>
      </c>
    </row>
    <row r="60" spans="1:5" s="51" customFormat="1" ht="28.5" customHeight="1">
      <c r="A60" s="228" t="s">
        <v>567</v>
      </c>
      <c r="B60" s="217" t="s">
        <v>154</v>
      </c>
      <c r="C60" s="206">
        <f>C61</f>
        <v>3060300</v>
      </c>
      <c r="D60" s="206">
        <f>D61</f>
        <v>2164117.67</v>
      </c>
      <c r="E60" s="229">
        <f t="shared" si="0"/>
        <v>70.715866745090352</v>
      </c>
    </row>
    <row r="61" spans="1:5" s="51" customFormat="1" ht="41.25" customHeight="1">
      <c r="A61" s="230" t="s">
        <v>564</v>
      </c>
      <c r="B61" s="172" t="s">
        <v>553</v>
      </c>
      <c r="C61" s="208">
        <v>3060300</v>
      </c>
      <c r="D61" s="208">
        <v>2164117.67</v>
      </c>
      <c r="E61" s="231">
        <f t="shared" si="0"/>
        <v>70.715866745090352</v>
      </c>
    </row>
    <row r="62" spans="1:5" s="51" customFormat="1" ht="32.25" customHeight="1">
      <c r="A62" s="228" t="s">
        <v>568</v>
      </c>
      <c r="B62" s="217" t="s">
        <v>155</v>
      </c>
      <c r="C62" s="206">
        <f>C63</f>
        <v>132600</v>
      </c>
      <c r="D62" s="206">
        <f>D63</f>
        <v>67665.52</v>
      </c>
      <c r="E62" s="229">
        <f t="shared" si="0"/>
        <v>51.029803921568629</v>
      </c>
    </row>
    <row r="63" spans="1:5" s="51" customFormat="1" ht="41.25" customHeight="1">
      <c r="A63" s="230" t="s">
        <v>565</v>
      </c>
      <c r="B63" s="172" t="s">
        <v>651</v>
      </c>
      <c r="C63" s="208">
        <v>132600</v>
      </c>
      <c r="D63" s="208">
        <v>67665.52</v>
      </c>
      <c r="E63" s="231">
        <f t="shared" si="0"/>
        <v>51.029803921568629</v>
      </c>
    </row>
    <row r="64" spans="1:5" s="51" customFormat="1" ht="20.25">
      <c r="A64" s="228" t="s">
        <v>212</v>
      </c>
      <c r="B64" s="207" t="s">
        <v>554</v>
      </c>
      <c r="C64" s="206">
        <f>C65+C67</f>
        <v>6190</v>
      </c>
      <c r="D64" s="206">
        <f>D65+D67</f>
        <v>3020</v>
      </c>
      <c r="E64" s="229">
        <f t="shared" si="0"/>
        <v>48.788368336025847</v>
      </c>
    </row>
    <row r="65" spans="1:5" s="51" customFormat="1" ht="61.5" customHeight="1">
      <c r="A65" s="230" t="s">
        <v>213</v>
      </c>
      <c r="B65" s="172" t="s">
        <v>214</v>
      </c>
      <c r="C65" s="208">
        <f>C66</f>
        <v>6190</v>
      </c>
      <c r="D65" s="208">
        <f>D66</f>
        <v>3020</v>
      </c>
      <c r="E65" s="231">
        <f t="shared" si="0"/>
        <v>48.788368336025847</v>
      </c>
    </row>
    <row r="66" spans="1:5" s="51" customFormat="1" ht="81" customHeight="1">
      <c r="A66" s="230" t="s">
        <v>215</v>
      </c>
      <c r="B66" s="172" t="s">
        <v>2</v>
      </c>
      <c r="C66" s="208">
        <v>6190</v>
      </c>
      <c r="D66" s="208">
        <v>3020</v>
      </c>
      <c r="E66" s="231">
        <f t="shared" si="0"/>
        <v>48.788368336025847</v>
      </c>
    </row>
    <row r="67" spans="1:5" s="51" customFormat="1" ht="40.5" hidden="1">
      <c r="A67" s="230" t="s">
        <v>216</v>
      </c>
      <c r="B67" s="167" t="s">
        <v>217</v>
      </c>
      <c r="C67" s="208">
        <f>C69+C68</f>
        <v>0</v>
      </c>
      <c r="D67" s="208">
        <f>D69+D68</f>
        <v>0</v>
      </c>
      <c r="E67" s="229" t="e">
        <f t="shared" si="0"/>
        <v>#DIV/0!</v>
      </c>
    </row>
    <row r="68" spans="1:5" s="51" customFormat="1" ht="81" hidden="1" customHeight="1">
      <c r="A68" s="230" t="s">
        <v>218</v>
      </c>
      <c r="B68" s="167" t="s">
        <v>219</v>
      </c>
      <c r="C68" s="208">
        <f>1800000-1800000</f>
        <v>0</v>
      </c>
      <c r="D68" s="208">
        <f>1800000-1800000</f>
        <v>0</v>
      </c>
      <c r="E68" s="229" t="e">
        <f t="shared" si="0"/>
        <v>#DIV/0!</v>
      </c>
    </row>
    <row r="69" spans="1:5" s="51" customFormat="1" ht="40.5" hidden="1">
      <c r="A69" s="230" t="s">
        <v>220</v>
      </c>
      <c r="B69" s="167" t="s">
        <v>221</v>
      </c>
      <c r="C69" s="208"/>
      <c r="D69" s="208"/>
      <c r="E69" s="229" t="e">
        <f t="shared" si="0"/>
        <v>#DIV/0!</v>
      </c>
    </row>
    <row r="70" spans="1:5" s="51" customFormat="1" ht="40.5" hidden="1">
      <c r="A70" s="228" t="s">
        <v>222</v>
      </c>
      <c r="B70" s="207" t="s">
        <v>223</v>
      </c>
      <c r="C70" s="206"/>
      <c r="D70" s="206"/>
      <c r="E70" s="229" t="e">
        <f t="shared" si="0"/>
        <v>#DIV/0!</v>
      </c>
    </row>
    <row r="71" spans="1:5" s="51" customFormat="1" ht="20.25" hidden="1">
      <c r="A71" s="230" t="s">
        <v>224</v>
      </c>
      <c r="B71" s="167" t="s">
        <v>225</v>
      </c>
      <c r="C71" s="208"/>
      <c r="D71" s="208"/>
      <c r="E71" s="229" t="e">
        <f t="shared" si="0"/>
        <v>#DIV/0!</v>
      </c>
    </row>
    <row r="72" spans="1:5" s="51" customFormat="1" ht="60.75" hidden="1">
      <c r="A72" s="230" t="s">
        <v>226</v>
      </c>
      <c r="B72" s="167" t="s">
        <v>227</v>
      </c>
      <c r="C72" s="208"/>
      <c r="D72" s="208"/>
      <c r="E72" s="229" t="e">
        <f t="shared" si="0"/>
        <v>#DIV/0!</v>
      </c>
    </row>
    <row r="73" spans="1:5" s="51" customFormat="1" ht="81" hidden="1">
      <c r="A73" s="230" t="s">
        <v>228</v>
      </c>
      <c r="B73" s="167" t="s">
        <v>229</v>
      </c>
      <c r="C73" s="208"/>
      <c r="D73" s="208"/>
      <c r="E73" s="229" t="e">
        <f t="shared" si="0"/>
        <v>#DIV/0!</v>
      </c>
    </row>
    <row r="74" spans="1:5" s="51" customFormat="1" ht="60.75">
      <c r="A74" s="228" t="s">
        <v>230</v>
      </c>
      <c r="B74" s="207" t="s">
        <v>231</v>
      </c>
      <c r="C74" s="206">
        <f>C75</f>
        <v>5000</v>
      </c>
      <c r="D74" s="206">
        <f>D75</f>
        <v>286.56</v>
      </c>
      <c r="E74" s="229">
        <f t="shared" si="0"/>
        <v>5.7312000000000003</v>
      </c>
    </row>
    <row r="75" spans="1:5" s="51" customFormat="1" ht="102" customHeight="1">
      <c r="A75" s="230" t="s">
        <v>232</v>
      </c>
      <c r="B75" s="172" t="s">
        <v>233</v>
      </c>
      <c r="C75" s="208">
        <f>C76+C78</f>
        <v>5000</v>
      </c>
      <c r="D75" s="208">
        <f>D76+D78</f>
        <v>286.56</v>
      </c>
      <c r="E75" s="231">
        <f t="shared" si="0"/>
        <v>5.7312000000000003</v>
      </c>
    </row>
    <row r="76" spans="1:5" s="51" customFormat="1" ht="0.75" customHeight="1">
      <c r="A76" s="230" t="s">
        <v>234</v>
      </c>
      <c r="B76" s="167" t="s">
        <v>311</v>
      </c>
      <c r="C76" s="208">
        <f>C77</f>
        <v>0</v>
      </c>
      <c r="D76" s="208">
        <f>D77</f>
        <v>0</v>
      </c>
      <c r="E76" s="231" t="e">
        <f t="shared" si="0"/>
        <v>#DIV/0!</v>
      </c>
    </row>
    <row r="77" spans="1:5" s="51" customFormat="1" ht="88.5" hidden="1" customHeight="1">
      <c r="A77" s="230" t="s">
        <v>312</v>
      </c>
      <c r="B77" s="167" t="s">
        <v>313</v>
      </c>
      <c r="C77" s="208">
        <v>0</v>
      </c>
      <c r="D77" s="208">
        <v>0</v>
      </c>
      <c r="E77" s="231" t="e">
        <f t="shared" si="0"/>
        <v>#DIV/0!</v>
      </c>
    </row>
    <row r="78" spans="1:5" s="53" customFormat="1" ht="104.25" customHeight="1">
      <c r="A78" s="236" t="s">
        <v>314</v>
      </c>
      <c r="B78" s="172" t="s">
        <v>315</v>
      </c>
      <c r="C78" s="208">
        <f>C79</f>
        <v>5000</v>
      </c>
      <c r="D78" s="208">
        <f>D79</f>
        <v>286.56</v>
      </c>
      <c r="E78" s="231">
        <f t="shared" si="0"/>
        <v>5.7312000000000003</v>
      </c>
    </row>
    <row r="79" spans="1:5" s="53" customFormat="1" ht="83.25" customHeight="1">
      <c r="A79" s="236" t="s">
        <v>316</v>
      </c>
      <c r="B79" s="172" t="s">
        <v>555</v>
      </c>
      <c r="C79" s="208">
        <v>5000</v>
      </c>
      <c r="D79" s="208">
        <v>286.56</v>
      </c>
      <c r="E79" s="231">
        <f t="shared" si="0"/>
        <v>5.7312000000000003</v>
      </c>
    </row>
    <row r="80" spans="1:5" s="51" customFormat="1" ht="42" customHeight="1">
      <c r="A80" s="228" t="s">
        <v>317</v>
      </c>
      <c r="B80" s="173" t="s">
        <v>652</v>
      </c>
      <c r="C80" s="206">
        <f>C81+C84</f>
        <v>8000</v>
      </c>
      <c r="D80" s="206">
        <f>D81+D84</f>
        <v>15000</v>
      </c>
      <c r="E80" s="229">
        <f t="shared" si="0"/>
        <v>187.5</v>
      </c>
    </row>
    <row r="81" spans="1:5" s="51" customFormat="1" ht="20.25">
      <c r="A81" s="230" t="s">
        <v>318</v>
      </c>
      <c r="B81" s="172" t="s">
        <v>319</v>
      </c>
      <c r="C81" s="208">
        <f>C82</f>
        <v>8000</v>
      </c>
      <c r="D81" s="208">
        <f>D82</f>
        <v>15000</v>
      </c>
      <c r="E81" s="231">
        <f t="shared" si="0"/>
        <v>187.5</v>
      </c>
    </row>
    <row r="82" spans="1:5" s="51" customFormat="1" ht="20.25">
      <c r="A82" s="230" t="s">
        <v>320</v>
      </c>
      <c r="B82" s="172" t="s">
        <v>321</v>
      </c>
      <c r="C82" s="208">
        <f>C83</f>
        <v>8000</v>
      </c>
      <c r="D82" s="208">
        <f>D83</f>
        <v>15000</v>
      </c>
      <c r="E82" s="231">
        <f t="shared" si="0"/>
        <v>187.5</v>
      </c>
    </row>
    <row r="83" spans="1:5" s="51" customFormat="1" ht="40.5">
      <c r="A83" s="230" t="s">
        <v>322</v>
      </c>
      <c r="B83" s="172" t="s">
        <v>650</v>
      </c>
      <c r="C83" s="208">
        <v>8000</v>
      </c>
      <c r="D83" s="208">
        <v>15000</v>
      </c>
      <c r="E83" s="231">
        <f t="shared" si="0"/>
        <v>187.5</v>
      </c>
    </row>
    <row r="84" spans="1:5" s="51" customFormat="1" ht="34.5" hidden="1" customHeight="1">
      <c r="A84" s="230" t="s">
        <v>323</v>
      </c>
      <c r="B84" s="172" t="s">
        <v>324</v>
      </c>
      <c r="C84" s="208">
        <f>C85</f>
        <v>0</v>
      </c>
      <c r="D84" s="208">
        <f>D85</f>
        <v>0</v>
      </c>
      <c r="E84" s="231" t="e">
        <f t="shared" si="0"/>
        <v>#DIV/0!</v>
      </c>
    </row>
    <row r="85" spans="1:5" s="51" customFormat="1" ht="38.25" hidden="1" customHeight="1">
      <c r="A85" s="230" t="s">
        <v>325</v>
      </c>
      <c r="B85" s="172" t="s">
        <v>326</v>
      </c>
      <c r="C85" s="208">
        <f>C86</f>
        <v>0</v>
      </c>
      <c r="D85" s="208">
        <f>D86</f>
        <v>0</v>
      </c>
      <c r="E85" s="231" t="e">
        <f t="shared" ref="E85:E117" si="1">D85/C85*100</f>
        <v>#DIV/0!</v>
      </c>
    </row>
    <row r="86" spans="1:5" s="51" customFormat="1" ht="42.75" hidden="1" customHeight="1">
      <c r="A86" s="230" t="s">
        <v>327</v>
      </c>
      <c r="B86" s="172" t="s">
        <v>328</v>
      </c>
      <c r="C86" s="208"/>
      <c r="D86" s="208"/>
      <c r="E86" s="231" t="e">
        <f t="shared" si="1"/>
        <v>#DIV/0!</v>
      </c>
    </row>
    <row r="87" spans="1:5" s="51" customFormat="1" ht="1.5" hidden="1" customHeight="1">
      <c r="A87" s="228" t="s">
        <v>329</v>
      </c>
      <c r="B87" s="207" t="s">
        <v>330</v>
      </c>
      <c r="C87" s="206">
        <f>C88+C91</f>
        <v>0</v>
      </c>
      <c r="D87" s="206">
        <f>D88+D91</f>
        <v>0</v>
      </c>
      <c r="E87" s="231" t="e">
        <f t="shared" si="1"/>
        <v>#DIV/0!</v>
      </c>
    </row>
    <row r="88" spans="1:5" s="51" customFormat="1" ht="86.25" hidden="1" customHeight="1">
      <c r="A88" s="230" t="s">
        <v>331</v>
      </c>
      <c r="B88" s="167" t="s">
        <v>332</v>
      </c>
      <c r="C88" s="206">
        <f>C89</f>
        <v>0</v>
      </c>
      <c r="D88" s="206">
        <f>D89</f>
        <v>0</v>
      </c>
      <c r="E88" s="231" t="e">
        <f t="shared" si="1"/>
        <v>#DIV/0!</v>
      </c>
    </row>
    <row r="89" spans="1:5" s="51" customFormat="1" ht="92.25" hidden="1" customHeight="1">
      <c r="A89" s="230" t="s">
        <v>333</v>
      </c>
      <c r="B89" s="167" t="s">
        <v>334</v>
      </c>
      <c r="C89" s="206">
        <f>C90</f>
        <v>0</v>
      </c>
      <c r="D89" s="206">
        <f>D90</f>
        <v>0</v>
      </c>
      <c r="E89" s="231" t="e">
        <f t="shared" si="1"/>
        <v>#DIV/0!</v>
      </c>
    </row>
    <row r="90" spans="1:5" s="51" customFormat="1" ht="111" hidden="1" customHeight="1">
      <c r="A90" s="230" t="s">
        <v>335</v>
      </c>
      <c r="B90" s="167" t="s">
        <v>336</v>
      </c>
      <c r="C90" s="208">
        <v>0</v>
      </c>
      <c r="D90" s="208">
        <v>0</v>
      </c>
      <c r="E90" s="231" t="e">
        <f t="shared" si="1"/>
        <v>#DIV/0!</v>
      </c>
    </row>
    <row r="91" spans="1:5" s="51" customFormat="1" ht="60.75" hidden="1">
      <c r="A91" s="230" t="s">
        <v>337</v>
      </c>
      <c r="B91" s="167" t="s">
        <v>338</v>
      </c>
      <c r="C91" s="208">
        <f>C92</f>
        <v>0</v>
      </c>
      <c r="D91" s="208">
        <f>D92</f>
        <v>0</v>
      </c>
      <c r="E91" s="231" t="e">
        <f t="shared" si="1"/>
        <v>#DIV/0!</v>
      </c>
    </row>
    <row r="92" spans="1:5" s="51" customFormat="1" ht="39" hidden="1" customHeight="1">
      <c r="A92" s="230" t="s">
        <v>339</v>
      </c>
      <c r="B92" s="167" t="s">
        <v>340</v>
      </c>
      <c r="C92" s="208">
        <f>C93</f>
        <v>0</v>
      </c>
      <c r="D92" s="208">
        <f>D93</f>
        <v>0</v>
      </c>
      <c r="E92" s="231" t="e">
        <f t="shared" si="1"/>
        <v>#DIV/0!</v>
      </c>
    </row>
    <row r="93" spans="1:5" s="51" customFormat="1" ht="39.75" hidden="1" customHeight="1">
      <c r="A93" s="230" t="s">
        <v>341</v>
      </c>
      <c r="B93" s="167" t="s">
        <v>342</v>
      </c>
      <c r="C93" s="208">
        <v>0</v>
      </c>
      <c r="D93" s="208">
        <v>0</v>
      </c>
      <c r="E93" s="231" t="e">
        <f t="shared" si="1"/>
        <v>#DIV/0!</v>
      </c>
    </row>
    <row r="94" spans="1:5" s="51" customFormat="1" ht="60.75" hidden="1">
      <c r="A94" s="230" t="s">
        <v>343</v>
      </c>
      <c r="B94" s="167" t="s">
        <v>344</v>
      </c>
      <c r="C94" s="208"/>
      <c r="D94" s="208"/>
      <c r="E94" s="231" t="e">
        <f t="shared" si="1"/>
        <v>#DIV/0!</v>
      </c>
    </row>
    <row r="95" spans="1:5" s="51" customFormat="1" ht="60.75" hidden="1">
      <c r="A95" s="230" t="s">
        <v>345</v>
      </c>
      <c r="B95" s="167" t="s">
        <v>346</v>
      </c>
      <c r="C95" s="208"/>
      <c r="D95" s="208"/>
      <c r="E95" s="231" t="e">
        <f t="shared" si="1"/>
        <v>#DIV/0!</v>
      </c>
    </row>
    <row r="96" spans="1:5" s="51" customFormat="1" ht="20.25" hidden="1">
      <c r="A96" s="228" t="s">
        <v>347</v>
      </c>
      <c r="B96" s="207" t="s">
        <v>348</v>
      </c>
      <c r="C96" s="206">
        <f>C97+C100+C103+C105+C109+C113+C110+C112+C107</f>
        <v>0</v>
      </c>
      <c r="D96" s="206">
        <f>D97+D100+D103+D105+D109+D113+D110+D112+D107</f>
        <v>0</v>
      </c>
      <c r="E96" s="231" t="e">
        <f t="shared" si="1"/>
        <v>#DIV/0!</v>
      </c>
    </row>
    <row r="97" spans="1:5" s="51" customFormat="1" ht="40.5" hidden="1">
      <c r="A97" s="230" t="s">
        <v>349</v>
      </c>
      <c r="B97" s="167" t="s">
        <v>350</v>
      </c>
      <c r="C97" s="206"/>
      <c r="D97" s="206"/>
      <c r="E97" s="231" t="e">
        <f t="shared" si="1"/>
        <v>#DIV/0!</v>
      </c>
    </row>
    <row r="98" spans="1:5" s="51" customFormat="1" ht="81" hidden="1">
      <c r="A98" s="230" t="s">
        <v>351</v>
      </c>
      <c r="B98" s="167" t="s">
        <v>352</v>
      </c>
      <c r="C98" s="206"/>
      <c r="D98" s="206"/>
      <c r="E98" s="231" t="e">
        <f t="shared" si="1"/>
        <v>#DIV/0!</v>
      </c>
    </row>
    <row r="99" spans="1:5" s="51" customFormat="1" ht="60.75" hidden="1">
      <c r="A99" s="230" t="s">
        <v>353</v>
      </c>
      <c r="B99" s="167" t="s">
        <v>354</v>
      </c>
      <c r="C99" s="206"/>
      <c r="D99" s="206"/>
      <c r="E99" s="231" t="e">
        <f t="shared" si="1"/>
        <v>#DIV/0!</v>
      </c>
    </row>
    <row r="100" spans="1:5" s="51" customFormat="1" ht="60.75" hidden="1">
      <c r="A100" s="230" t="s">
        <v>355</v>
      </c>
      <c r="B100" s="167" t="s">
        <v>356</v>
      </c>
      <c r="C100" s="206"/>
      <c r="D100" s="206"/>
      <c r="E100" s="231" t="e">
        <f t="shared" si="1"/>
        <v>#DIV/0!</v>
      </c>
    </row>
    <row r="101" spans="1:5" s="51" customFormat="1" ht="20.25" hidden="1">
      <c r="A101" s="230"/>
      <c r="B101" s="167"/>
      <c r="C101" s="206"/>
      <c r="D101" s="206"/>
      <c r="E101" s="231" t="e">
        <f t="shared" si="1"/>
        <v>#DIV/0!</v>
      </c>
    </row>
    <row r="102" spans="1:5" s="51" customFormat="1" ht="20.25" hidden="1">
      <c r="A102" s="230"/>
      <c r="B102" s="167"/>
      <c r="C102" s="206"/>
      <c r="D102" s="206"/>
      <c r="E102" s="231" t="e">
        <f t="shared" si="1"/>
        <v>#DIV/0!</v>
      </c>
    </row>
    <row r="103" spans="1:5" s="51" customFormat="1" ht="40.5" hidden="1">
      <c r="A103" s="230" t="s">
        <v>357</v>
      </c>
      <c r="B103" s="167" t="s">
        <v>358</v>
      </c>
      <c r="C103" s="206"/>
      <c r="D103" s="206"/>
      <c r="E103" s="231" t="e">
        <f t="shared" si="1"/>
        <v>#DIV/0!</v>
      </c>
    </row>
    <row r="104" spans="1:5" s="51" customFormat="1" ht="60.75" hidden="1">
      <c r="A104" s="230" t="s">
        <v>359</v>
      </c>
      <c r="B104" s="167" t="s">
        <v>360</v>
      </c>
      <c r="C104" s="208"/>
      <c r="D104" s="208"/>
      <c r="E104" s="231" t="e">
        <f t="shared" si="1"/>
        <v>#DIV/0!</v>
      </c>
    </row>
    <row r="105" spans="1:5" s="51" customFormat="1" ht="101.25" hidden="1">
      <c r="A105" s="230" t="s">
        <v>361</v>
      </c>
      <c r="B105" s="167" t="s">
        <v>362</v>
      </c>
      <c r="C105" s="208">
        <f>C106</f>
        <v>0</v>
      </c>
      <c r="D105" s="208">
        <f>D106</f>
        <v>0</v>
      </c>
      <c r="E105" s="231" t="e">
        <f t="shared" si="1"/>
        <v>#DIV/0!</v>
      </c>
    </row>
    <row r="106" spans="1:5" s="51" customFormat="1" ht="20.25" hidden="1">
      <c r="A106" s="230" t="s">
        <v>363</v>
      </c>
      <c r="B106" s="167" t="s">
        <v>364</v>
      </c>
      <c r="C106" s="208"/>
      <c r="D106" s="208"/>
      <c r="E106" s="231" t="e">
        <f t="shared" si="1"/>
        <v>#DIV/0!</v>
      </c>
    </row>
    <row r="107" spans="1:5" s="51" customFormat="1" ht="37.5" hidden="1" customHeight="1">
      <c r="A107" s="230" t="s">
        <v>365</v>
      </c>
      <c r="B107" s="167" t="s">
        <v>366</v>
      </c>
      <c r="C107" s="208">
        <f>C108</f>
        <v>0</v>
      </c>
      <c r="D107" s="208">
        <f>D108</f>
        <v>0</v>
      </c>
      <c r="E107" s="231" t="e">
        <f t="shared" si="1"/>
        <v>#DIV/0!</v>
      </c>
    </row>
    <row r="108" spans="1:5" s="51" customFormat="1" ht="37.5" hidden="1" customHeight="1">
      <c r="A108" s="230" t="s">
        <v>367</v>
      </c>
      <c r="B108" s="167" t="s">
        <v>368</v>
      </c>
      <c r="C108" s="208">
        <v>0</v>
      </c>
      <c r="D108" s="208">
        <v>0</v>
      </c>
      <c r="E108" s="231" t="e">
        <f t="shared" si="1"/>
        <v>#DIV/0!</v>
      </c>
    </row>
    <row r="109" spans="1:5" s="51" customFormat="1" ht="60.75" hidden="1">
      <c r="A109" s="237" t="s">
        <v>369</v>
      </c>
      <c r="B109" s="167" t="s">
        <v>370</v>
      </c>
      <c r="C109" s="208">
        <v>0</v>
      </c>
      <c r="D109" s="208">
        <v>0</v>
      </c>
      <c r="E109" s="231" t="e">
        <f t="shared" si="1"/>
        <v>#DIV/0!</v>
      </c>
    </row>
    <row r="110" spans="1:5" s="54" customFormat="1" ht="60.75" hidden="1">
      <c r="A110" s="238" t="s">
        <v>371</v>
      </c>
      <c r="B110" s="167" t="s">
        <v>372</v>
      </c>
      <c r="C110" s="208">
        <f>C111</f>
        <v>0</v>
      </c>
      <c r="D110" s="208">
        <f>D111</f>
        <v>0</v>
      </c>
      <c r="E110" s="231" t="e">
        <f t="shared" si="1"/>
        <v>#DIV/0!</v>
      </c>
    </row>
    <row r="111" spans="1:5" s="54" customFormat="1" ht="60.75" hidden="1">
      <c r="A111" s="238" t="s">
        <v>373</v>
      </c>
      <c r="B111" s="167" t="s">
        <v>374</v>
      </c>
      <c r="C111" s="208"/>
      <c r="D111" s="208"/>
      <c r="E111" s="231" t="e">
        <f t="shared" si="1"/>
        <v>#DIV/0!</v>
      </c>
    </row>
    <row r="112" spans="1:5" s="54" customFormat="1" ht="72" hidden="1" customHeight="1">
      <c r="A112" s="238" t="s">
        <v>375</v>
      </c>
      <c r="B112" s="167" t="s">
        <v>376</v>
      </c>
      <c r="C112" s="208">
        <v>0</v>
      </c>
      <c r="D112" s="208">
        <v>0</v>
      </c>
      <c r="E112" s="231" t="e">
        <f t="shared" si="1"/>
        <v>#DIV/0!</v>
      </c>
    </row>
    <row r="113" spans="1:5" s="51" customFormat="1" ht="40.5" hidden="1">
      <c r="A113" s="237" t="s">
        <v>377</v>
      </c>
      <c r="B113" s="167" t="s">
        <v>378</v>
      </c>
      <c r="C113" s="208">
        <f>C114</f>
        <v>0</v>
      </c>
      <c r="D113" s="208">
        <f>D114</f>
        <v>0</v>
      </c>
      <c r="E113" s="231" t="e">
        <f t="shared" si="1"/>
        <v>#DIV/0!</v>
      </c>
    </row>
    <row r="114" spans="1:5" s="51" customFormat="1" ht="51.75" hidden="1" customHeight="1">
      <c r="A114" s="237" t="s">
        <v>379</v>
      </c>
      <c r="B114" s="167" t="s">
        <v>380</v>
      </c>
      <c r="C114" s="208">
        <v>0</v>
      </c>
      <c r="D114" s="208">
        <v>0</v>
      </c>
      <c r="E114" s="231" t="e">
        <f t="shared" si="1"/>
        <v>#DIV/0!</v>
      </c>
    </row>
    <row r="115" spans="1:5" s="55" customFormat="1" ht="63.75" hidden="1" customHeight="1">
      <c r="A115" s="239" t="s">
        <v>381</v>
      </c>
      <c r="B115" s="218" t="s">
        <v>382</v>
      </c>
      <c r="C115" s="206"/>
      <c r="D115" s="206"/>
      <c r="E115" s="231" t="e">
        <f t="shared" si="1"/>
        <v>#DIV/0!</v>
      </c>
    </row>
    <row r="116" spans="1:5" s="55" customFormat="1" ht="39.75" hidden="1" customHeight="1">
      <c r="A116" s="240" t="s">
        <v>383</v>
      </c>
      <c r="B116" s="219" t="s">
        <v>384</v>
      </c>
      <c r="C116" s="206"/>
      <c r="D116" s="206"/>
      <c r="E116" s="231" t="e">
        <f t="shared" si="1"/>
        <v>#DIV/0!</v>
      </c>
    </row>
    <row r="117" spans="1:5" s="55" customFormat="1" ht="60.75" hidden="1">
      <c r="A117" s="240" t="s">
        <v>385</v>
      </c>
      <c r="B117" s="219" t="s">
        <v>386</v>
      </c>
      <c r="C117" s="208"/>
      <c r="D117" s="208"/>
      <c r="E117" s="231" t="e">
        <f t="shared" si="1"/>
        <v>#DIV/0!</v>
      </c>
    </row>
    <row r="118" spans="1:5" s="55" customFormat="1" ht="20.25">
      <c r="A118" s="309" t="s">
        <v>715</v>
      </c>
      <c r="B118" s="308" t="s">
        <v>348</v>
      </c>
      <c r="C118" s="206">
        <f>C120</f>
        <v>0</v>
      </c>
      <c r="D118" s="206">
        <f>D119</f>
        <v>1000</v>
      </c>
      <c r="E118" s="231">
        <v>0</v>
      </c>
    </row>
    <row r="119" spans="1:5" s="55" customFormat="1" ht="40.5">
      <c r="A119" s="310" t="s">
        <v>716</v>
      </c>
      <c r="B119" s="172" t="s">
        <v>717</v>
      </c>
      <c r="C119" s="208">
        <f>C120</f>
        <v>0</v>
      </c>
      <c r="D119" s="208">
        <f>D120</f>
        <v>1000</v>
      </c>
      <c r="E119" s="231">
        <v>0</v>
      </c>
    </row>
    <row r="120" spans="1:5" s="55" customFormat="1" ht="60.75">
      <c r="A120" s="311" t="s">
        <v>714</v>
      </c>
      <c r="B120" s="307" t="s">
        <v>713</v>
      </c>
      <c r="C120" s="208"/>
      <c r="D120" s="208">
        <v>1000</v>
      </c>
      <c r="E120" s="231">
        <v>0</v>
      </c>
    </row>
    <row r="121" spans="1:5" s="55" customFormat="1" ht="20.25">
      <c r="A121" s="241" t="s">
        <v>686</v>
      </c>
      <c r="B121" s="218" t="s">
        <v>687</v>
      </c>
      <c r="C121" s="206"/>
      <c r="D121" s="206">
        <f>D122</f>
        <v>567.72</v>
      </c>
      <c r="E121" s="229">
        <v>0</v>
      </c>
    </row>
    <row r="122" spans="1:5" s="55" customFormat="1" ht="20.25">
      <c r="A122" s="240" t="s">
        <v>688</v>
      </c>
      <c r="B122" s="219" t="s">
        <v>689</v>
      </c>
      <c r="C122" s="208"/>
      <c r="D122" s="208">
        <v>567.72</v>
      </c>
      <c r="E122" s="231">
        <v>0</v>
      </c>
    </row>
    <row r="123" spans="1:5" s="51" customFormat="1" ht="21.75" customHeight="1">
      <c r="A123" s="228" t="s">
        <v>387</v>
      </c>
      <c r="B123" s="220" t="s">
        <v>388</v>
      </c>
      <c r="C123" s="206">
        <f>C124+C207+C195</f>
        <v>455200</v>
      </c>
      <c r="D123" s="206">
        <f>D124+D207+D195</f>
        <v>364047.31</v>
      </c>
      <c r="E123" s="229">
        <f>D123/C123*100</f>
        <v>79.975243848857644</v>
      </c>
    </row>
    <row r="124" spans="1:5" s="51" customFormat="1" ht="44.25" customHeight="1">
      <c r="A124" s="230" t="s">
        <v>389</v>
      </c>
      <c r="B124" s="172" t="s">
        <v>657</v>
      </c>
      <c r="C124" s="208">
        <f>C125+C130+C178+C189+C199+C175</f>
        <v>455200</v>
      </c>
      <c r="D124" s="208">
        <f>D125+D130+D178+D189+D199+D175</f>
        <v>364047.31</v>
      </c>
      <c r="E124" s="231">
        <f>D124/C124*100</f>
        <v>79.975243848857644</v>
      </c>
    </row>
    <row r="125" spans="1:5" s="51" customFormat="1" ht="0.75" customHeight="1">
      <c r="A125" s="228"/>
      <c r="B125" s="207"/>
      <c r="C125" s="206"/>
      <c r="D125" s="206"/>
      <c r="E125" s="231" t="e">
        <f t="shared" ref="E125:E177" si="2">D125/C125*100</f>
        <v>#DIV/0!</v>
      </c>
    </row>
    <row r="126" spans="1:5" s="51" customFormat="1" ht="27.75" hidden="1" customHeight="1">
      <c r="A126" s="230"/>
      <c r="B126" s="167"/>
      <c r="C126" s="206"/>
      <c r="D126" s="206"/>
      <c r="E126" s="231" t="e">
        <f t="shared" si="2"/>
        <v>#DIV/0!</v>
      </c>
    </row>
    <row r="127" spans="1:5" s="51" customFormat="1" ht="20.25" hidden="1">
      <c r="A127" s="230"/>
      <c r="B127" s="167"/>
      <c r="C127" s="208"/>
      <c r="D127" s="208"/>
      <c r="E127" s="231" t="e">
        <f t="shared" si="2"/>
        <v>#DIV/0!</v>
      </c>
    </row>
    <row r="128" spans="1:5" s="51" customFormat="1" ht="40.5" hidden="1">
      <c r="A128" s="230" t="s">
        <v>390</v>
      </c>
      <c r="B128" s="167" t="s">
        <v>391</v>
      </c>
      <c r="C128" s="206">
        <f>C129</f>
        <v>0</v>
      </c>
      <c r="D128" s="206">
        <f>D129</f>
        <v>0</v>
      </c>
      <c r="E128" s="231" t="e">
        <f t="shared" si="2"/>
        <v>#DIV/0!</v>
      </c>
    </row>
    <row r="129" spans="1:5" s="51" customFormat="1" ht="40.5" hidden="1">
      <c r="A129" s="230" t="s">
        <v>392</v>
      </c>
      <c r="B129" s="167" t="s">
        <v>393</v>
      </c>
      <c r="C129" s="208"/>
      <c r="D129" s="208"/>
      <c r="E129" s="231" t="e">
        <f t="shared" si="2"/>
        <v>#DIV/0!</v>
      </c>
    </row>
    <row r="130" spans="1:5" s="51" customFormat="1" ht="60.75" hidden="1">
      <c r="A130" s="228" t="s">
        <v>394</v>
      </c>
      <c r="B130" s="207" t="s">
        <v>395</v>
      </c>
      <c r="C130" s="206">
        <f>C131+C133+C135+C137+C139+C141+C143+C145+C147+C149+C151+C153+C155+C160+C165+C167+C169+C171+C173</f>
        <v>0</v>
      </c>
      <c r="D130" s="206">
        <f>D131+D133+D135+D137+D139+D141+D143+D145+D147+D149+D151+D153+D155+D160+D165+D167+D169+D171+D173</f>
        <v>0</v>
      </c>
      <c r="E130" s="231" t="e">
        <f t="shared" si="2"/>
        <v>#DIV/0!</v>
      </c>
    </row>
    <row r="131" spans="1:5" s="51" customFormat="1" ht="60.75" hidden="1">
      <c r="A131" s="230" t="s">
        <v>396</v>
      </c>
      <c r="B131" s="167" t="s">
        <v>397</v>
      </c>
      <c r="C131" s="206"/>
      <c r="D131" s="206"/>
      <c r="E131" s="231" t="e">
        <f t="shared" si="2"/>
        <v>#DIV/0!</v>
      </c>
    </row>
    <row r="132" spans="1:5" s="51" customFormat="1" ht="40.5" hidden="1">
      <c r="A132" s="230" t="s">
        <v>398</v>
      </c>
      <c r="B132" s="167" t="s">
        <v>399</v>
      </c>
      <c r="C132" s="208"/>
      <c r="D132" s="208"/>
      <c r="E132" s="231" t="e">
        <f t="shared" si="2"/>
        <v>#DIV/0!</v>
      </c>
    </row>
    <row r="133" spans="1:5" s="51" customFormat="1" ht="20.25" hidden="1">
      <c r="A133" s="230" t="s">
        <v>400</v>
      </c>
      <c r="B133" s="167" t="s">
        <v>401</v>
      </c>
      <c r="C133" s="206">
        <f>C134</f>
        <v>0</v>
      </c>
      <c r="D133" s="206">
        <f>D134</f>
        <v>0</v>
      </c>
      <c r="E133" s="231" t="e">
        <f t="shared" si="2"/>
        <v>#DIV/0!</v>
      </c>
    </row>
    <row r="134" spans="1:5" s="51" customFormat="1" ht="40.5" hidden="1">
      <c r="A134" s="230" t="s">
        <v>402</v>
      </c>
      <c r="B134" s="167" t="s">
        <v>403</v>
      </c>
      <c r="C134" s="208"/>
      <c r="D134" s="208"/>
      <c r="E134" s="231" t="e">
        <f t="shared" si="2"/>
        <v>#DIV/0!</v>
      </c>
    </row>
    <row r="135" spans="1:5" s="51" customFormat="1" ht="40.5" hidden="1">
      <c r="A135" s="230" t="s">
        <v>404</v>
      </c>
      <c r="B135" s="167" t="s">
        <v>405</v>
      </c>
      <c r="C135" s="206">
        <f>C136</f>
        <v>0</v>
      </c>
      <c r="D135" s="206">
        <f>D136</f>
        <v>0</v>
      </c>
      <c r="E135" s="231" t="e">
        <f t="shared" si="2"/>
        <v>#DIV/0!</v>
      </c>
    </row>
    <row r="136" spans="1:5" s="51" customFormat="1" ht="60.75" hidden="1">
      <c r="A136" s="230" t="s">
        <v>406</v>
      </c>
      <c r="B136" s="167" t="s">
        <v>407</v>
      </c>
      <c r="C136" s="208"/>
      <c r="D136" s="208"/>
      <c r="E136" s="231" t="e">
        <f t="shared" si="2"/>
        <v>#DIV/0!</v>
      </c>
    </row>
    <row r="137" spans="1:5" s="51" customFormat="1" ht="40.5" hidden="1">
      <c r="A137" s="230" t="s">
        <v>408</v>
      </c>
      <c r="B137" s="167" t="s">
        <v>409</v>
      </c>
      <c r="C137" s="206"/>
      <c r="D137" s="206"/>
      <c r="E137" s="231" t="e">
        <f t="shared" si="2"/>
        <v>#DIV/0!</v>
      </c>
    </row>
    <row r="138" spans="1:5" s="51" customFormat="1" ht="40.5" hidden="1">
      <c r="A138" s="230" t="s">
        <v>410</v>
      </c>
      <c r="B138" s="167" t="s">
        <v>411</v>
      </c>
      <c r="C138" s="208"/>
      <c r="D138" s="208"/>
      <c r="E138" s="231" t="e">
        <f t="shared" si="2"/>
        <v>#DIV/0!</v>
      </c>
    </row>
    <row r="139" spans="1:5" s="51" customFormat="1" ht="60.75" hidden="1">
      <c r="A139" s="230" t="s">
        <v>412</v>
      </c>
      <c r="B139" s="167" t="s">
        <v>413</v>
      </c>
      <c r="C139" s="206">
        <f>C140</f>
        <v>0</v>
      </c>
      <c r="D139" s="206">
        <f>D140</f>
        <v>0</v>
      </c>
      <c r="E139" s="231" t="e">
        <f t="shared" si="2"/>
        <v>#DIV/0!</v>
      </c>
    </row>
    <row r="140" spans="1:5" s="51" customFormat="1" ht="60.75" hidden="1">
      <c r="A140" s="230" t="s">
        <v>414</v>
      </c>
      <c r="B140" s="167" t="s">
        <v>415</v>
      </c>
      <c r="C140" s="208"/>
      <c r="D140" s="208"/>
      <c r="E140" s="231" t="e">
        <f t="shared" si="2"/>
        <v>#DIV/0!</v>
      </c>
    </row>
    <row r="141" spans="1:5" s="51" customFormat="1" ht="40.5" hidden="1">
      <c r="A141" s="230" t="s">
        <v>416</v>
      </c>
      <c r="B141" s="167" t="s">
        <v>417</v>
      </c>
      <c r="C141" s="206"/>
      <c r="D141" s="206"/>
      <c r="E141" s="231" t="e">
        <f t="shared" si="2"/>
        <v>#DIV/0!</v>
      </c>
    </row>
    <row r="142" spans="1:5" s="51" customFormat="1" ht="60.75" hidden="1">
      <c r="A142" s="230" t="s">
        <v>418</v>
      </c>
      <c r="B142" s="167" t="s">
        <v>419</v>
      </c>
      <c r="C142" s="208"/>
      <c r="D142" s="208"/>
      <c r="E142" s="231" t="e">
        <f t="shared" si="2"/>
        <v>#DIV/0!</v>
      </c>
    </row>
    <row r="143" spans="1:5" s="51" customFormat="1" ht="60.75" hidden="1">
      <c r="A143" s="230" t="s">
        <v>420</v>
      </c>
      <c r="B143" s="167" t="s">
        <v>421</v>
      </c>
      <c r="C143" s="206">
        <f>C144</f>
        <v>0</v>
      </c>
      <c r="D143" s="206">
        <f>D144</f>
        <v>0</v>
      </c>
      <c r="E143" s="231" t="e">
        <f t="shared" si="2"/>
        <v>#DIV/0!</v>
      </c>
    </row>
    <row r="144" spans="1:5" s="51" customFormat="1" ht="81" hidden="1">
      <c r="A144" s="230" t="s">
        <v>422</v>
      </c>
      <c r="B144" s="167" t="s">
        <v>423</v>
      </c>
      <c r="C144" s="208"/>
      <c r="D144" s="208"/>
      <c r="E144" s="231" t="e">
        <f t="shared" si="2"/>
        <v>#DIV/0!</v>
      </c>
    </row>
    <row r="145" spans="1:5" s="51" customFormat="1" ht="40.5" hidden="1">
      <c r="A145" s="230" t="s">
        <v>424</v>
      </c>
      <c r="B145" s="167" t="s">
        <v>425</v>
      </c>
      <c r="C145" s="206">
        <f>C146</f>
        <v>0</v>
      </c>
      <c r="D145" s="206">
        <f>D146</f>
        <v>0</v>
      </c>
      <c r="E145" s="231" t="e">
        <f t="shared" si="2"/>
        <v>#DIV/0!</v>
      </c>
    </row>
    <row r="146" spans="1:5" s="51" customFormat="1" ht="40.5" hidden="1">
      <c r="A146" s="230" t="s">
        <v>426</v>
      </c>
      <c r="B146" s="167" t="s">
        <v>427</v>
      </c>
      <c r="C146" s="208"/>
      <c r="D146" s="208"/>
      <c r="E146" s="231" t="e">
        <f t="shared" si="2"/>
        <v>#DIV/0!</v>
      </c>
    </row>
    <row r="147" spans="1:5" s="51" customFormat="1" ht="81" hidden="1">
      <c r="A147" s="230" t="s">
        <v>428</v>
      </c>
      <c r="B147" s="172" t="s">
        <v>429</v>
      </c>
      <c r="C147" s="208">
        <f>C148</f>
        <v>0</v>
      </c>
      <c r="D147" s="208">
        <f>D148</f>
        <v>0</v>
      </c>
      <c r="E147" s="231" t="e">
        <f t="shared" si="2"/>
        <v>#DIV/0!</v>
      </c>
    </row>
    <row r="148" spans="1:5" s="51" customFormat="1" ht="50.25" hidden="1" customHeight="1">
      <c r="A148" s="230" t="s">
        <v>430</v>
      </c>
      <c r="B148" s="172" t="s">
        <v>431</v>
      </c>
      <c r="C148" s="208"/>
      <c r="D148" s="208"/>
      <c r="E148" s="231" t="e">
        <f t="shared" si="2"/>
        <v>#DIV/0!</v>
      </c>
    </row>
    <row r="149" spans="1:5" s="51" customFormat="1" ht="40.5" hidden="1">
      <c r="A149" s="230" t="s">
        <v>432</v>
      </c>
      <c r="B149" s="167" t="s">
        <v>443</v>
      </c>
      <c r="C149" s="206">
        <f>C150</f>
        <v>0</v>
      </c>
      <c r="D149" s="206">
        <f>D150</f>
        <v>0</v>
      </c>
      <c r="E149" s="231" t="e">
        <f t="shared" si="2"/>
        <v>#DIV/0!</v>
      </c>
    </row>
    <row r="150" spans="1:5" s="51" customFormat="1" ht="40.5" hidden="1">
      <c r="A150" s="230" t="s">
        <v>444</v>
      </c>
      <c r="B150" s="167" t="s">
        <v>445</v>
      </c>
      <c r="C150" s="208"/>
      <c r="D150" s="208"/>
      <c r="E150" s="231" t="e">
        <f t="shared" si="2"/>
        <v>#DIV/0!</v>
      </c>
    </row>
    <row r="151" spans="1:5" s="51" customFormat="1" ht="40.5" hidden="1">
      <c r="A151" s="230" t="s">
        <v>446</v>
      </c>
      <c r="B151" s="172" t="s">
        <v>447</v>
      </c>
      <c r="C151" s="206">
        <f>C152</f>
        <v>0</v>
      </c>
      <c r="D151" s="206">
        <f>D152</f>
        <v>0</v>
      </c>
      <c r="E151" s="231" t="e">
        <f t="shared" si="2"/>
        <v>#DIV/0!</v>
      </c>
    </row>
    <row r="152" spans="1:5" s="51" customFormat="1" ht="60.75" hidden="1">
      <c r="A152" s="230" t="s">
        <v>448</v>
      </c>
      <c r="B152" s="172" t="s">
        <v>449</v>
      </c>
      <c r="C152" s="208"/>
      <c r="D152" s="208"/>
      <c r="E152" s="231" t="e">
        <f t="shared" si="2"/>
        <v>#DIV/0!</v>
      </c>
    </row>
    <row r="153" spans="1:5" s="51" customFormat="1" ht="60.75" hidden="1">
      <c r="A153" s="230" t="s">
        <v>450</v>
      </c>
      <c r="B153" s="167" t="s">
        <v>451</v>
      </c>
      <c r="C153" s="206">
        <f>C154</f>
        <v>0</v>
      </c>
      <c r="D153" s="206">
        <f>D154</f>
        <v>0</v>
      </c>
      <c r="E153" s="231" t="e">
        <f t="shared" si="2"/>
        <v>#DIV/0!</v>
      </c>
    </row>
    <row r="154" spans="1:5" s="51" customFormat="1" ht="60.75" hidden="1">
      <c r="A154" s="230" t="s">
        <v>452</v>
      </c>
      <c r="B154" s="167" t="s">
        <v>453</v>
      </c>
      <c r="C154" s="208"/>
      <c r="D154" s="208"/>
      <c r="E154" s="231" t="e">
        <f t="shared" si="2"/>
        <v>#DIV/0!</v>
      </c>
    </row>
    <row r="155" spans="1:5" s="51" customFormat="1" ht="101.25" hidden="1">
      <c r="A155" s="230" t="s">
        <v>454</v>
      </c>
      <c r="B155" s="167" t="s">
        <v>455</v>
      </c>
      <c r="C155" s="206">
        <f>C156</f>
        <v>0</v>
      </c>
      <c r="D155" s="206">
        <f>D156</f>
        <v>0</v>
      </c>
      <c r="E155" s="231" t="e">
        <f t="shared" si="2"/>
        <v>#DIV/0!</v>
      </c>
    </row>
    <row r="156" spans="1:5" s="51" customFormat="1" ht="101.25" hidden="1">
      <c r="A156" s="230" t="s">
        <v>456</v>
      </c>
      <c r="B156" s="167" t="s">
        <v>457</v>
      </c>
      <c r="C156" s="208">
        <f>C157+C158+C159</f>
        <v>0</v>
      </c>
      <c r="D156" s="208">
        <f>D157+D158+D159</f>
        <v>0</v>
      </c>
      <c r="E156" s="231" t="e">
        <f t="shared" si="2"/>
        <v>#DIV/0!</v>
      </c>
    </row>
    <row r="157" spans="1:5" s="51" customFormat="1" ht="81" hidden="1">
      <c r="A157" s="230" t="s">
        <v>458</v>
      </c>
      <c r="B157" s="167" t="s">
        <v>459</v>
      </c>
      <c r="C157" s="208"/>
      <c r="D157" s="208"/>
      <c r="E157" s="231" t="e">
        <f t="shared" si="2"/>
        <v>#DIV/0!</v>
      </c>
    </row>
    <row r="158" spans="1:5" s="51" customFormat="1" ht="81" hidden="1">
      <c r="A158" s="230" t="s">
        <v>460</v>
      </c>
      <c r="B158" s="167" t="s">
        <v>461</v>
      </c>
      <c r="C158" s="208"/>
      <c r="D158" s="208"/>
      <c r="E158" s="231" t="e">
        <f t="shared" si="2"/>
        <v>#DIV/0!</v>
      </c>
    </row>
    <row r="159" spans="1:5" s="51" customFormat="1" ht="101.25" hidden="1">
      <c r="A159" s="230" t="s">
        <v>462</v>
      </c>
      <c r="B159" s="167" t="s">
        <v>463</v>
      </c>
      <c r="C159" s="221"/>
      <c r="D159" s="221"/>
      <c r="E159" s="231" t="e">
        <f t="shared" si="2"/>
        <v>#DIV/0!</v>
      </c>
    </row>
    <row r="160" spans="1:5" s="51" customFormat="1" ht="81" hidden="1">
      <c r="A160" s="230" t="s">
        <v>464</v>
      </c>
      <c r="B160" s="167" t="s">
        <v>465</v>
      </c>
      <c r="C160" s="206">
        <f>C161</f>
        <v>0</v>
      </c>
      <c r="D160" s="206">
        <f>D161</f>
        <v>0</v>
      </c>
      <c r="E160" s="231" t="e">
        <f t="shared" si="2"/>
        <v>#DIV/0!</v>
      </c>
    </row>
    <row r="161" spans="1:5" s="51" customFormat="1" ht="60.75" hidden="1">
      <c r="A161" s="230" t="s">
        <v>466</v>
      </c>
      <c r="B161" s="167" t="s">
        <v>467</v>
      </c>
      <c r="C161" s="208">
        <f>C162+C163+C164</f>
        <v>0</v>
      </c>
      <c r="D161" s="208">
        <f>D162+D163+D164</f>
        <v>0</v>
      </c>
      <c r="E161" s="231" t="e">
        <f t="shared" si="2"/>
        <v>#DIV/0!</v>
      </c>
    </row>
    <row r="162" spans="1:5" s="51" customFormat="1" ht="60.75" hidden="1">
      <c r="A162" s="230" t="s">
        <v>468</v>
      </c>
      <c r="B162" s="167" t="s">
        <v>469</v>
      </c>
      <c r="C162" s="208"/>
      <c r="D162" s="208"/>
      <c r="E162" s="231" t="e">
        <f t="shared" si="2"/>
        <v>#DIV/0!</v>
      </c>
    </row>
    <row r="163" spans="1:5" s="51" customFormat="1" ht="60.75" hidden="1">
      <c r="A163" s="230" t="s">
        <v>470</v>
      </c>
      <c r="B163" s="167" t="s">
        <v>471</v>
      </c>
      <c r="C163" s="208"/>
      <c r="D163" s="208"/>
      <c r="E163" s="231" t="e">
        <f t="shared" si="2"/>
        <v>#DIV/0!</v>
      </c>
    </row>
    <row r="164" spans="1:5" s="51" customFormat="1" ht="81" hidden="1">
      <c r="A164" s="230" t="s">
        <v>472</v>
      </c>
      <c r="B164" s="167" t="s">
        <v>473</v>
      </c>
      <c r="C164" s="221"/>
      <c r="D164" s="221"/>
      <c r="E164" s="231" t="e">
        <f t="shared" si="2"/>
        <v>#DIV/0!</v>
      </c>
    </row>
    <row r="165" spans="1:5" s="51" customFormat="1" ht="40.5" hidden="1">
      <c r="A165" s="230" t="s">
        <v>474</v>
      </c>
      <c r="B165" s="172" t="s">
        <v>475</v>
      </c>
      <c r="C165" s="208"/>
      <c r="D165" s="208"/>
      <c r="E165" s="231" t="e">
        <f t="shared" si="2"/>
        <v>#DIV/0!</v>
      </c>
    </row>
    <row r="166" spans="1:5" s="51" customFormat="1" ht="40.5" hidden="1">
      <c r="A166" s="230" t="s">
        <v>476</v>
      </c>
      <c r="B166" s="172" t="s">
        <v>477</v>
      </c>
      <c r="C166" s="208"/>
      <c r="D166" s="208"/>
      <c r="E166" s="231" t="e">
        <f t="shared" si="2"/>
        <v>#DIV/0!</v>
      </c>
    </row>
    <row r="167" spans="1:5" s="51" customFormat="1" ht="60.75" hidden="1">
      <c r="A167" s="230" t="s">
        <v>478</v>
      </c>
      <c r="B167" s="167" t="s">
        <v>479</v>
      </c>
      <c r="C167" s="206">
        <f>C168</f>
        <v>0</v>
      </c>
      <c r="D167" s="206">
        <f>D168</f>
        <v>0</v>
      </c>
      <c r="E167" s="231" t="e">
        <f t="shared" si="2"/>
        <v>#DIV/0!</v>
      </c>
    </row>
    <row r="168" spans="1:5" s="51" customFormat="1" ht="60.75" hidden="1">
      <c r="A168" s="230" t="s">
        <v>480</v>
      </c>
      <c r="B168" s="167" t="s">
        <v>481</v>
      </c>
      <c r="C168" s="208"/>
      <c r="D168" s="208"/>
      <c r="E168" s="231" t="e">
        <f t="shared" si="2"/>
        <v>#DIV/0!</v>
      </c>
    </row>
    <row r="169" spans="1:5" s="51" customFormat="1" ht="40.5" hidden="1">
      <c r="A169" s="230" t="s">
        <v>482</v>
      </c>
      <c r="B169" s="211" t="s">
        <v>483</v>
      </c>
      <c r="C169" s="208">
        <f>C170</f>
        <v>0</v>
      </c>
      <c r="D169" s="208">
        <f>D170</f>
        <v>0</v>
      </c>
      <c r="E169" s="231" t="e">
        <f t="shared" si="2"/>
        <v>#DIV/0!</v>
      </c>
    </row>
    <row r="170" spans="1:5" s="51" customFormat="1" ht="40.5" hidden="1">
      <c r="A170" s="230" t="s">
        <v>484</v>
      </c>
      <c r="B170" s="172" t="s">
        <v>485</v>
      </c>
      <c r="C170" s="208"/>
      <c r="D170" s="208"/>
      <c r="E170" s="231" t="e">
        <f t="shared" si="2"/>
        <v>#DIV/0!</v>
      </c>
    </row>
    <row r="171" spans="1:5" s="51" customFormat="1" ht="60.75" hidden="1">
      <c r="A171" s="230" t="s">
        <v>486</v>
      </c>
      <c r="B171" s="222" t="s">
        <v>487</v>
      </c>
      <c r="C171" s="208">
        <f>C172</f>
        <v>0</v>
      </c>
      <c r="D171" s="208">
        <f>D172</f>
        <v>0</v>
      </c>
      <c r="E171" s="231" t="e">
        <f t="shared" si="2"/>
        <v>#DIV/0!</v>
      </c>
    </row>
    <row r="172" spans="1:5" s="51" customFormat="1" ht="40.5" hidden="1">
      <c r="A172" s="230" t="s">
        <v>488</v>
      </c>
      <c r="B172" s="222" t="s">
        <v>489</v>
      </c>
      <c r="C172" s="208"/>
      <c r="D172" s="208"/>
      <c r="E172" s="231" t="e">
        <f t="shared" si="2"/>
        <v>#DIV/0!</v>
      </c>
    </row>
    <row r="173" spans="1:5" s="51" customFormat="1" ht="20.25" hidden="1">
      <c r="A173" s="230" t="s">
        <v>490</v>
      </c>
      <c r="B173" s="167" t="s">
        <v>491</v>
      </c>
      <c r="C173" s="206">
        <f>C174</f>
        <v>0</v>
      </c>
      <c r="D173" s="206">
        <f>D174</f>
        <v>0</v>
      </c>
      <c r="E173" s="231" t="e">
        <f t="shared" si="2"/>
        <v>#DIV/0!</v>
      </c>
    </row>
    <row r="174" spans="1:5" s="51" customFormat="1" ht="31.5" hidden="1" customHeight="1">
      <c r="A174" s="230" t="s">
        <v>492</v>
      </c>
      <c r="B174" s="261" t="s">
        <v>493</v>
      </c>
      <c r="C174" s="262"/>
      <c r="D174" s="262"/>
      <c r="E174" s="231" t="e">
        <f t="shared" si="2"/>
        <v>#DIV/0!</v>
      </c>
    </row>
    <row r="175" spans="1:5" s="51" customFormat="1" ht="43.5" customHeight="1">
      <c r="A175" s="266" t="s">
        <v>691</v>
      </c>
      <c r="B175" s="167" t="s">
        <v>692</v>
      </c>
      <c r="C175" s="206">
        <f>C176</f>
        <v>100000</v>
      </c>
      <c r="D175" s="206">
        <f>D176</f>
        <v>100000</v>
      </c>
      <c r="E175" s="231">
        <f t="shared" si="2"/>
        <v>100</v>
      </c>
    </row>
    <row r="176" spans="1:5" s="51" customFormat="1" ht="31.5" customHeight="1">
      <c r="A176" s="260" t="s">
        <v>693</v>
      </c>
      <c r="B176" s="167" t="s">
        <v>694</v>
      </c>
      <c r="C176" s="208">
        <f>C177</f>
        <v>100000</v>
      </c>
      <c r="D176" s="208">
        <f>D177</f>
        <v>100000</v>
      </c>
      <c r="E176" s="231">
        <f t="shared" si="2"/>
        <v>100</v>
      </c>
    </row>
    <row r="177" spans="1:5" s="51" customFormat="1" ht="31.5" customHeight="1">
      <c r="A177" s="260" t="s">
        <v>695</v>
      </c>
      <c r="B177" s="167" t="s">
        <v>696</v>
      </c>
      <c r="C177" s="208">
        <v>100000</v>
      </c>
      <c r="D177" s="208">
        <v>100000</v>
      </c>
      <c r="E177" s="231">
        <f t="shared" si="2"/>
        <v>100</v>
      </c>
    </row>
    <row r="178" spans="1:5" s="51" customFormat="1" ht="31.5" customHeight="1">
      <c r="A178" s="228" t="s">
        <v>656</v>
      </c>
      <c r="B178" s="263" t="s">
        <v>655</v>
      </c>
      <c r="C178" s="264">
        <f>C183+C185</f>
        <v>355200</v>
      </c>
      <c r="D178" s="264">
        <f>D183+D185</f>
        <v>264047.31</v>
      </c>
      <c r="E178" s="265">
        <f t="shared" ref="E178:E219" si="3">D178/C178*100</f>
        <v>74.337643581081082</v>
      </c>
    </row>
    <row r="179" spans="1:5" s="51" customFormat="1" ht="56.25" hidden="1" customHeight="1">
      <c r="A179" s="230" t="s">
        <v>494</v>
      </c>
      <c r="B179" s="167" t="s">
        <v>495</v>
      </c>
      <c r="C179" s="206"/>
      <c r="D179" s="206"/>
      <c r="E179" s="229" t="e">
        <f t="shared" si="3"/>
        <v>#DIV/0!</v>
      </c>
    </row>
    <row r="180" spans="1:5" s="51" customFormat="1" ht="56.25" hidden="1" customHeight="1">
      <c r="A180" s="230" t="s">
        <v>496</v>
      </c>
      <c r="B180" s="167" t="s">
        <v>497</v>
      </c>
      <c r="C180" s="208"/>
      <c r="D180" s="208"/>
      <c r="E180" s="229" t="e">
        <f t="shared" si="3"/>
        <v>#DIV/0!</v>
      </c>
    </row>
    <row r="181" spans="1:5" s="51" customFormat="1" ht="40.5" hidden="1">
      <c r="A181" s="230" t="s">
        <v>498</v>
      </c>
      <c r="B181" s="167" t="s">
        <v>499</v>
      </c>
      <c r="C181" s="208">
        <f>C182</f>
        <v>0</v>
      </c>
      <c r="D181" s="208">
        <f>D182</f>
        <v>0</v>
      </c>
      <c r="E181" s="229" t="e">
        <f t="shared" si="3"/>
        <v>#DIV/0!</v>
      </c>
    </row>
    <row r="182" spans="1:5" s="51" customFormat="1" ht="40.5" hidden="1">
      <c r="A182" s="230" t="s">
        <v>500</v>
      </c>
      <c r="B182" s="167" t="s">
        <v>501</v>
      </c>
      <c r="C182" s="208"/>
      <c r="D182" s="208"/>
      <c r="E182" s="229" t="e">
        <f t="shared" si="3"/>
        <v>#DIV/0!</v>
      </c>
    </row>
    <row r="183" spans="1:5" s="51" customFormat="1" ht="42" customHeight="1">
      <c r="A183" s="230" t="s">
        <v>712</v>
      </c>
      <c r="B183" s="172" t="s">
        <v>654</v>
      </c>
      <c r="C183" s="208">
        <f>C184</f>
        <v>310200</v>
      </c>
      <c r="D183" s="208">
        <f>D184</f>
        <v>231900</v>
      </c>
      <c r="E183" s="231">
        <f t="shared" si="3"/>
        <v>74.758220502901352</v>
      </c>
    </row>
    <row r="184" spans="1:5" s="51" customFormat="1" ht="42" customHeight="1">
      <c r="A184" s="230" t="s">
        <v>653</v>
      </c>
      <c r="B184" s="172" t="s">
        <v>557</v>
      </c>
      <c r="C184" s="208">
        <v>310200</v>
      </c>
      <c r="D184" s="208">
        <v>231900</v>
      </c>
      <c r="E184" s="231">
        <f t="shared" si="3"/>
        <v>74.758220502901352</v>
      </c>
    </row>
    <row r="185" spans="1:5" s="51" customFormat="1" ht="42" customHeight="1">
      <c r="A185" s="230" t="s">
        <v>658</v>
      </c>
      <c r="B185" s="172" t="s">
        <v>625</v>
      </c>
      <c r="C185" s="208">
        <f>C186</f>
        <v>45000</v>
      </c>
      <c r="D185" s="208">
        <f>D186</f>
        <v>32147.31</v>
      </c>
      <c r="E185" s="231">
        <f t="shared" si="3"/>
        <v>71.43846666666667</v>
      </c>
    </row>
    <row r="186" spans="1:5" s="51" customFormat="1" ht="44.25" customHeight="1">
      <c r="A186" s="230" t="s">
        <v>659</v>
      </c>
      <c r="B186" s="172" t="s">
        <v>624</v>
      </c>
      <c r="C186" s="208">
        <v>45000</v>
      </c>
      <c r="D186" s="208">
        <v>32147.31</v>
      </c>
      <c r="E186" s="231">
        <f t="shared" si="3"/>
        <v>71.43846666666667</v>
      </c>
    </row>
    <row r="187" spans="1:5" s="51" customFormat="1" ht="68.25" hidden="1" customHeight="1">
      <c r="A187" s="230" t="s">
        <v>505</v>
      </c>
      <c r="B187" s="167" t="s">
        <v>506</v>
      </c>
      <c r="C187" s="208">
        <f>C188</f>
        <v>0</v>
      </c>
      <c r="D187" s="208">
        <f>D188</f>
        <v>0</v>
      </c>
      <c r="E187" s="229" t="e">
        <f t="shared" si="3"/>
        <v>#DIV/0!</v>
      </c>
    </row>
    <row r="188" spans="1:5" s="51" customFormat="1" ht="60.75" hidden="1" customHeight="1">
      <c r="A188" s="230" t="s">
        <v>507</v>
      </c>
      <c r="B188" s="167" t="s">
        <v>508</v>
      </c>
      <c r="C188" s="208"/>
      <c r="D188" s="208"/>
      <c r="E188" s="229" t="e">
        <f t="shared" si="3"/>
        <v>#DIV/0!</v>
      </c>
    </row>
    <row r="189" spans="1:5" s="51" customFormat="1" ht="29.25" hidden="1" customHeight="1">
      <c r="A189" s="228" t="s">
        <v>509</v>
      </c>
      <c r="B189" s="207" t="s">
        <v>510</v>
      </c>
      <c r="C189" s="206">
        <f>C193</f>
        <v>0</v>
      </c>
      <c r="D189" s="206">
        <f>D193</f>
        <v>0</v>
      </c>
      <c r="E189" s="229" t="e">
        <f t="shared" si="3"/>
        <v>#DIV/0!</v>
      </c>
    </row>
    <row r="190" spans="1:5" s="51" customFormat="1" ht="60.75" hidden="1">
      <c r="A190" s="230" t="s">
        <v>511</v>
      </c>
      <c r="B190" s="167" t="s">
        <v>512</v>
      </c>
      <c r="C190" s="206">
        <f>C191</f>
        <v>0</v>
      </c>
      <c r="D190" s="206">
        <f>D191</f>
        <v>0</v>
      </c>
      <c r="E190" s="229" t="e">
        <f t="shared" si="3"/>
        <v>#DIV/0!</v>
      </c>
    </row>
    <row r="191" spans="1:5" s="51" customFormat="1" ht="60.75" hidden="1">
      <c r="A191" s="230" t="s">
        <v>513</v>
      </c>
      <c r="B191" s="167" t="s">
        <v>514</v>
      </c>
      <c r="C191" s="208"/>
      <c r="D191" s="208"/>
      <c r="E191" s="229" t="e">
        <f t="shared" si="3"/>
        <v>#DIV/0!</v>
      </c>
    </row>
    <row r="192" spans="1:5" s="51" customFormat="1" ht="60.75" hidden="1">
      <c r="A192" s="230" t="s">
        <v>515</v>
      </c>
      <c r="B192" s="212" t="s">
        <v>516</v>
      </c>
      <c r="C192" s="206">
        <f>C193</f>
        <v>0</v>
      </c>
      <c r="D192" s="206">
        <f>D193</f>
        <v>0</v>
      </c>
      <c r="E192" s="229" t="e">
        <f t="shared" si="3"/>
        <v>#DIV/0!</v>
      </c>
    </row>
    <row r="193" spans="1:5" s="51" customFormat="1" ht="57" hidden="1" customHeight="1">
      <c r="A193" s="230" t="s">
        <v>511</v>
      </c>
      <c r="B193" s="167" t="s">
        <v>512</v>
      </c>
      <c r="C193" s="208">
        <f>C194</f>
        <v>0</v>
      </c>
      <c r="D193" s="208">
        <f>D194</f>
        <v>0</v>
      </c>
      <c r="E193" s="229" t="e">
        <f t="shared" si="3"/>
        <v>#DIV/0!</v>
      </c>
    </row>
    <row r="194" spans="1:5" s="51" customFormat="1" ht="57" hidden="1" customHeight="1">
      <c r="A194" s="230" t="s">
        <v>513</v>
      </c>
      <c r="B194" s="167" t="s">
        <v>556</v>
      </c>
      <c r="C194" s="208">
        <v>0</v>
      </c>
      <c r="D194" s="208">
        <v>0</v>
      </c>
      <c r="E194" s="229" t="e">
        <f t="shared" si="3"/>
        <v>#DIV/0!</v>
      </c>
    </row>
    <row r="195" spans="1:5" s="51" customFormat="1" ht="31.5" hidden="1" customHeight="1">
      <c r="A195" s="228" t="s">
        <v>561</v>
      </c>
      <c r="B195" s="207" t="s">
        <v>534</v>
      </c>
      <c r="C195" s="206">
        <f>C196</f>
        <v>0</v>
      </c>
      <c r="D195" s="206">
        <f>D196</f>
        <v>0</v>
      </c>
      <c r="E195" s="229" t="e">
        <f t="shared" si="3"/>
        <v>#DIV/0!</v>
      </c>
    </row>
    <row r="196" spans="1:5" s="51" customFormat="1" ht="31.5" hidden="1" customHeight="1">
      <c r="A196" s="230" t="s">
        <v>562</v>
      </c>
      <c r="B196" s="167" t="s">
        <v>560</v>
      </c>
      <c r="C196" s="208">
        <f>C197</f>
        <v>0</v>
      </c>
      <c r="D196" s="208">
        <f>D197</f>
        <v>0</v>
      </c>
      <c r="E196" s="229" t="e">
        <f t="shared" si="3"/>
        <v>#DIV/0!</v>
      </c>
    </row>
    <row r="197" spans="1:5" s="51" customFormat="1" ht="33" hidden="1" customHeight="1">
      <c r="A197" s="230" t="s">
        <v>559</v>
      </c>
      <c r="B197" s="167" t="s">
        <v>560</v>
      </c>
      <c r="C197" s="208">
        <v>0</v>
      </c>
      <c r="D197" s="208">
        <v>0</v>
      </c>
      <c r="E197" s="229" t="e">
        <f t="shared" si="3"/>
        <v>#DIV/0!</v>
      </c>
    </row>
    <row r="198" spans="1:5" s="51" customFormat="1" ht="23.25" hidden="1" customHeight="1">
      <c r="A198" s="230" t="s">
        <v>517</v>
      </c>
      <c r="B198" s="167" t="s">
        <v>518</v>
      </c>
      <c r="C198" s="208"/>
      <c r="D198" s="208"/>
      <c r="E198" s="229" t="e">
        <f t="shared" si="3"/>
        <v>#DIV/0!</v>
      </c>
    </row>
    <row r="199" spans="1:5" s="51" customFormat="1" ht="21.75" hidden="1" customHeight="1">
      <c r="A199" s="230" t="s">
        <v>519</v>
      </c>
      <c r="B199" s="167" t="s">
        <v>520</v>
      </c>
      <c r="C199" s="206"/>
      <c r="D199" s="206"/>
      <c r="E199" s="229" t="e">
        <f t="shared" si="3"/>
        <v>#DIV/0!</v>
      </c>
    </row>
    <row r="200" spans="1:5" s="51" customFormat="1" ht="19.5" hidden="1" customHeight="1">
      <c r="A200" s="230" t="s">
        <v>521</v>
      </c>
      <c r="B200" s="167" t="s">
        <v>522</v>
      </c>
      <c r="C200" s="208"/>
      <c r="D200" s="208"/>
      <c r="E200" s="229" t="e">
        <f t="shared" si="3"/>
        <v>#DIV/0!</v>
      </c>
    </row>
    <row r="201" spans="1:5" s="53" customFormat="1" ht="20.25" hidden="1" customHeight="1">
      <c r="A201" s="236" t="s">
        <v>523</v>
      </c>
      <c r="B201" s="212" t="s">
        <v>524</v>
      </c>
      <c r="C201" s="206">
        <f>C202</f>
        <v>0</v>
      </c>
      <c r="D201" s="206">
        <f>D202</f>
        <v>0</v>
      </c>
      <c r="E201" s="229" t="e">
        <f t="shared" si="3"/>
        <v>#DIV/0!</v>
      </c>
    </row>
    <row r="202" spans="1:5" s="53" customFormat="1" ht="21.75" hidden="1" customHeight="1">
      <c r="A202" s="236" t="s">
        <v>525</v>
      </c>
      <c r="B202" s="212" t="s">
        <v>526</v>
      </c>
      <c r="C202" s="208"/>
      <c r="D202" s="208"/>
      <c r="E202" s="229" t="e">
        <f t="shared" si="3"/>
        <v>#DIV/0!</v>
      </c>
    </row>
    <row r="203" spans="1:5" s="53" customFormat="1" ht="19.5" hidden="1" customHeight="1">
      <c r="A203" s="230" t="s">
        <v>527</v>
      </c>
      <c r="B203" s="167" t="s">
        <v>528</v>
      </c>
      <c r="C203" s="206">
        <f>C204</f>
        <v>0</v>
      </c>
      <c r="D203" s="206">
        <f>D204</f>
        <v>0</v>
      </c>
      <c r="E203" s="229" t="e">
        <f t="shared" si="3"/>
        <v>#DIV/0!</v>
      </c>
    </row>
    <row r="204" spans="1:5" s="53" customFormat="1" ht="19.5" hidden="1" customHeight="1">
      <c r="A204" s="230" t="s">
        <v>529</v>
      </c>
      <c r="B204" s="167" t="s">
        <v>530</v>
      </c>
      <c r="C204" s="208"/>
      <c r="D204" s="208"/>
      <c r="E204" s="229" t="e">
        <f t="shared" si="3"/>
        <v>#DIV/0!</v>
      </c>
    </row>
    <row r="205" spans="1:5" s="51" customFormat="1" ht="22.5" hidden="1" customHeight="1">
      <c r="A205" s="230" t="s">
        <v>531</v>
      </c>
      <c r="B205" s="167" t="s">
        <v>532</v>
      </c>
      <c r="C205" s="206">
        <f>C206</f>
        <v>0</v>
      </c>
      <c r="D205" s="206">
        <f>D206</f>
        <v>0</v>
      </c>
      <c r="E205" s="229" t="e">
        <f t="shared" si="3"/>
        <v>#DIV/0!</v>
      </c>
    </row>
    <row r="206" spans="1:5" s="51" customFormat="1" ht="24.75" hidden="1" customHeight="1">
      <c r="A206" s="230" t="s">
        <v>517</v>
      </c>
      <c r="B206" s="167" t="s">
        <v>518</v>
      </c>
      <c r="C206" s="223"/>
      <c r="D206" s="223"/>
      <c r="E206" s="229" t="e">
        <f t="shared" si="3"/>
        <v>#DIV/0!</v>
      </c>
    </row>
    <row r="207" spans="1:5" s="51" customFormat="1" ht="20.25" hidden="1" customHeight="1">
      <c r="A207" s="228" t="s">
        <v>533</v>
      </c>
      <c r="B207" s="207" t="s">
        <v>534</v>
      </c>
      <c r="C207" s="206">
        <f>C208</f>
        <v>0</v>
      </c>
      <c r="D207" s="206">
        <f>D208</f>
        <v>0</v>
      </c>
      <c r="E207" s="229" t="e">
        <f t="shared" si="3"/>
        <v>#DIV/0!</v>
      </c>
    </row>
    <row r="208" spans="1:5" s="51" customFormat="1" ht="21.75" hidden="1" customHeight="1">
      <c r="A208" s="230" t="s">
        <v>535</v>
      </c>
      <c r="B208" s="167" t="s">
        <v>536</v>
      </c>
      <c r="C208" s="208">
        <f>C209</f>
        <v>0</v>
      </c>
      <c r="D208" s="208">
        <f>D209</f>
        <v>0</v>
      </c>
      <c r="E208" s="229" t="e">
        <f t="shared" si="3"/>
        <v>#DIV/0!</v>
      </c>
    </row>
    <row r="209" spans="1:5" s="51" customFormat="1" ht="32.25" hidden="1" customHeight="1">
      <c r="A209" s="230" t="s">
        <v>537</v>
      </c>
      <c r="B209" s="167" t="s">
        <v>536</v>
      </c>
      <c r="C209" s="208"/>
      <c r="D209" s="208"/>
      <c r="E209" s="229" t="e">
        <f t="shared" si="3"/>
        <v>#DIV/0!</v>
      </c>
    </row>
    <row r="210" spans="1:5" s="51" customFormat="1" ht="24.6" customHeight="1" thickBot="1">
      <c r="A210" s="242" t="s">
        <v>538</v>
      </c>
      <c r="B210" s="243" t="s">
        <v>539</v>
      </c>
      <c r="C210" s="244">
        <f>C17+C123</f>
        <v>27396170</v>
      </c>
      <c r="D210" s="244">
        <f>D17+D123</f>
        <v>18122218.02</v>
      </c>
      <c r="E210" s="245">
        <f>D210/C210*100</f>
        <v>66.148728161637194</v>
      </c>
    </row>
    <row r="211" spans="1:5" s="51" customFormat="1" ht="12.75" hidden="1" customHeight="1">
      <c r="A211" s="56"/>
      <c r="B211" s="56" t="s">
        <v>540</v>
      </c>
      <c r="C211" s="56"/>
      <c r="D211" s="56"/>
      <c r="E211" s="157" t="e">
        <f t="shared" si="3"/>
        <v>#DIV/0!</v>
      </c>
    </row>
    <row r="212" spans="1:5" s="51" customFormat="1" ht="20.25" hidden="1">
      <c r="A212" s="56"/>
      <c r="B212" s="56" t="s">
        <v>541</v>
      </c>
      <c r="C212" s="56"/>
      <c r="D212" s="56"/>
      <c r="E212" s="157" t="e">
        <f t="shared" si="3"/>
        <v>#DIV/0!</v>
      </c>
    </row>
    <row r="213" spans="1:5" s="51" customFormat="1" ht="20.25" hidden="1">
      <c r="A213" s="56"/>
      <c r="B213" s="56" t="s">
        <v>542</v>
      </c>
      <c r="C213" s="56"/>
      <c r="D213" s="56"/>
      <c r="E213" s="157" t="e">
        <f t="shared" si="3"/>
        <v>#DIV/0!</v>
      </c>
    </row>
    <row r="214" spans="1:5" s="51" customFormat="1" ht="20.25" hidden="1">
      <c r="A214" s="56"/>
      <c r="B214" s="56" t="s">
        <v>543</v>
      </c>
      <c r="C214" s="56"/>
      <c r="D214" s="56"/>
      <c r="E214" s="157" t="e">
        <f t="shared" si="3"/>
        <v>#DIV/0!</v>
      </c>
    </row>
    <row r="215" spans="1:5" s="51" customFormat="1" ht="20.25" hidden="1">
      <c r="A215" s="56"/>
      <c r="B215" s="56" t="s">
        <v>544</v>
      </c>
      <c r="C215" s="56"/>
      <c r="D215" s="56"/>
      <c r="E215" s="157" t="e">
        <f t="shared" si="3"/>
        <v>#DIV/0!</v>
      </c>
    </row>
    <row r="216" spans="1:5" s="51" customFormat="1" ht="20.25" hidden="1">
      <c r="A216" s="56"/>
      <c r="B216" s="56" t="s">
        <v>545</v>
      </c>
      <c r="C216" s="56"/>
      <c r="D216" s="56"/>
      <c r="E216" s="157" t="e">
        <f t="shared" si="3"/>
        <v>#DIV/0!</v>
      </c>
    </row>
    <row r="217" spans="1:5" s="51" customFormat="1" ht="20.25" hidden="1">
      <c r="A217" s="56"/>
      <c r="B217" s="56"/>
      <c r="C217" s="56"/>
      <c r="D217" s="56"/>
      <c r="E217" s="157" t="e">
        <f t="shared" si="3"/>
        <v>#DIV/0!</v>
      </c>
    </row>
    <row r="218" spans="1:5" s="51" customFormat="1" ht="20.25" hidden="1">
      <c r="A218" s="56"/>
      <c r="B218" s="56" t="s">
        <v>546</v>
      </c>
      <c r="C218" s="56"/>
      <c r="D218" s="56"/>
      <c r="E218" s="157" t="e">
        <f t="shared" si="3"/>
        <v>#DIV/0!</v>
      </c>
    </row>
    <row r="219" spans="1:5" s="51" customFormat="1" ht="20.25" hidden="1">
      <c r="A219" s="56"/>
      <c r="B219" s="57" t="s">
        <v>547</v>
      </c>
      <c r="C219" s="57"/>
      <c r="D219" s="57"/>
      <c r="E219" s="157" t="e">
        <f t="shared" si="3"/>
        <v>#DIV/0!</v>
      </c>
    </row>
  </sheetData>
  <sheetProtection selectLockedCells="1" selectUnlockedCells="1"/>
  <mergeCells count="13">
    <mergeCell ref="B1:E1"/>
    <mergeCell ref="B2:E2"/>
    <mergeCell ref="B7:E7"/>
    <mergeCell ref="B8:E8"/>
    <mergeCell ref="B9:E9"/>
    <mergeCell ref="B10:E10"/>
    <mergeCell ref="B6:E6"/>
    <mergeCell ref="B3:E3"/>
    <mergeCell ref="B4:E4"/>
    <mergeCell ref="B5:E5"/>
    <mergeCell ref="A12:E12"/>
    <mergeCell ref="A13:F13"/>
    <mergeCell ref="A14:G14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8"/>
  <sheetViews>
    <sheetView view="pageBreakPreview" topLeftCell="A13" zoomScaleNormal="80" workbookViewId="0">
      <selection activeCell="A11" sqref="A11:L11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B1" s="76"/>
      <c r="C1" s="177"/>
      <c r="D1" s="324" t="s">
        <v>738</v>
      </c>
      <c r="E1" s="324"/>
      <c r="F1" s="324"/>
      <c r="G1" s="76"/>
      <c r="H1" s="76"/>
      <c r="I1" s="178"/>
      <c r="J1" s="179"/>
      <c r="K1" s="178"/>
    </row>
    <row r="2" spans="1:12" ht="16.5">
      <c r="B2" s="76"/>
      <c r="C2" s="177"/>
      <c r="D2" s="76" t="s">
        <v>739</v>
      </c>
      <c r="E2" s="76"/>
      <c r="F2" s="324"/>
      <c r="G2" s="76"/>
      <c r="H2" s="76"/>
      <c r="I2" s="178"/>
      <c r="J2" s="179"/>
      <c r="K2" s="178"/>
    </row>
    <row r="3" spans="1:12" ht="16.5">
      <c r="B3" s="76"/>
      <c r="C3" s="181"/>
      <c r="D3" s="76" t="s">
        <v>740</v>
      </c>
      <c r="E3" s="76"/>
      <c r="F3" s="324"/>
      <c r="G3" s="76"/>
      <c r="H3" s="76"/>
      <c r="I3" s="178"/>
      <c r="J3" s="180"/>
      <c r="K3" s="182"/>
    </row>
    <row r="4" spans="1:12" ht="16.5">
      <c r="B4" s="76"/>
      <c r="C4" s="181"/>
      <c r="D4" s="76" t="s">
        <v>743</v>
      </c>
      <c r="E4" s="76"/>
      <c r="F4" s="324"/>
      <c r="G4" s="76"/>
      <c r="H4" s="76"/>
      <c r="I4" s="182"/>
      <c r="J4" s="183"/>
      <c r="K4" s="182"/>
    </row>
    <row r="5" spans="1:12" ht="16.5">
      <c r="B5" s="76"/>
      <c r="C5" s="181"/>
      <c r="D5" s="76" t="s">
        <v>747</v>
      </c>
      <c r="E5" s="76"/>
      <c r="F5" s="324"/>
      <c r="G5" s="76"/>
      <c r="H5" s="76"/>
      <c r="I5" s="182"/>
      <c r="J5" s="179"/>
      <c r="K5" s="183"/>
    </row>
    <row r="6" spans="1:12" ht="16.5">
      <c r="B6" s="76"/>
      <c r="C6" s="177"/>
      <c r="D6" s="178"/>
      <c r="E6" s="178"/>
      <c r="F6" s="183"/>
      <c r="G6" s="183"/>
      <c r="H6" s="183"/>
      <c r="I6" s="183"/>
      <c r="J6" s="183"/>
      <c r="K6" s="183"/>
    </row>
    <row r="7" spans="1:12" ht="16.5">
      <c r="B7" s="76"/>
      <c r="C7" s="181"/>
      <c r="D7" s="182"/>
      <c r="E7" s="182"/>
      <c r="F7" s="182"/>
      <c r="G7" s="182"/>
      <c r="H7" s="182"/>
      <c r="I7" s="179"/>
      <c r="J7" s="179"/>
      <c r="K7" s="182"/>
    </row>
    <row r="8" spans="1:12" ht="16.5">
      <c r="B8" s="76"/>
      <c r="C8" s="181"/>
      <c r="D8" s="182"/>
      <c r="E8" s="182"/>
      <c r="F8" s="182"/>
      <c r="G8" s="182"/>
      <c r="H8" s="182"/>
      <c r="I8" s="179"/>
      <c r="J8" s="179"/>
      <c r="K8" s="182"/>
    </row>
    <row r="9" spans="1:12" ht="16.5">
      <c r="B9" s="76"/>
      <c r="C9" s="181"/>
      <c r="D9" s="182"/>
      <c r="E9" s="182"/>
      <c r="F9" s="182"/>
      <c r="G9" s="182"/>
      <c r="H9" s="182"/>
      <c r="I9" s="179"/>
      <c r="J9" s="179"/>
      <c r="K9" s="182"/>
    </row>
    <row r="10" spans="1:12" ht="19.5" customHeight="1"/>
    <row r="11" spans="1:12" ht="20.25">
      <c r="A11" s="332" t="s">
        <v>678</v>
      </c>
      <c r="B11" s="332"/>
      <c r="C11" s="332"/>
      <c r="D11" s="332"/>
      <c r="E11" s="332"/>
      <c r="F11" s="338"/>
      <c r="G11" s="338"/>
      <c r="H11" s="338"/>
      <c r="I11" s="338"/>
      <c r="J11" s="338"/>
      <c r="K11" s="338"/>
      <c r="L11" s="338"/>
    </row>
    <row r="12" spans="1:12" ht="18.75" customHeight="1">
      <c r="A12" s="339" t="s">
        <v>681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</row>
    <row r="13" spans="1:12" ht="18.75" customHeight="1">
      <c r="A13" s="339" t="s">
        <v>723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2" ht="18.75" customHeight="1">
      <c r="A14" s="339" t="s">
        <v>682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</row>
    <row r="15" spans="1:12" ht="19.5" thickBot="1">
      <c r="A15" s="59"/>
      <c r="B15" s="69"/>
      <c r="C15" s="70" t="s">
        <v>159</v>
      </c>
      <c r="D15" s="71"/>
      <c r="E15" s="71"/>
      <c r="F15" s="71"/>
      <c r="G15" s="71"/>
      <c r="H15" s="71"/>
      <c r="I15" s="72" t="s">
        <v>101</v>
      </c>
    </row>
    <row r="16" spans="1:12" ht="53.25" customHeight="1" thickBot="1">
      <c r="A16" s="312" t="s">
        <v>103</v>
      </c>
      <c r="B16" s="313"/>
      <c r="C16" s="313" t="s">
        <v>3</v>
      </c>
      <c r="D16" s="313" t="s">
        <v>4</v>
      </c>
      <c r="E16" s="313" t="s">
        <v>5</v>
      </c>
      <c r="F16" s="313" t="s">
        <v>6</v>
      </c>
      <c r="G16" s="314" t="s">
        <v>647</v>
      </c>
      <c r="H16" s="314" t="s">
        <v>724</v>
      </c>
      <c r="I16" s="315" t="s">
        <v>680</v>
      </c>
    </row>
    <row r="17" spans="1:9" ht="36" customHeight="1" thickBot="1">
      <c r="A17" s="316" t="s">
        <v>1</v>
      </c>
      <c r="B17" s="317" t="s">
        <v>0</v>
      </c>
      <c r="C17" s="318"/>
      <c r="D17" s="318"/>
      <c r="E17" s="318"/>
      <c r="F17" s="318"/>
      <c r="G17" s="319"/>
      <c r="H17" s="319"/>
      <c r="I17" s="320"/>
    </row>
    <row r="18" spans="1:9" ht="16.5">
      <c r="A18" s="253" t="s">
        <v>7</v>
      </c>
      <c r="B18" s="267" t="s">
        <v>0</v>
      </c>
      <c r="C18" s="254" t="s">
        <v>8</v>
      </c>
      <c r="D18" s="254"/>
      <c r="E18" s="254"/>
      <c r="F18" s="254"/>
      <c r="G18" s="255">
        <f>G19+G24+G29+G42+G37</f>
        <v>5919876</v>
      </c>
      <c r="H18" s="255">
        <f>H19+H24+H29+H42+H37</f>
        <v>3581418.3999999994</v>
      </c>
      <c r="I18" s="268">
        <f>H18/G18*100</f>
        <v>60.498199624451587</v>
      </c>
    </row>
    <row r="19" spans="1:9" ht="33">
      <c r="A19" s="131" t="s">
        <v>9</v>
      </c>
      <c r="B19" s="112" t="s">
        <v>0</v>
      </c>
      <c r="C19" s="112" t="s">
        <v>8</v>
      </c>
      <c r="D19" s="113" t="s">
        <v>10</v>
      </c>
      <c r="E19" s="113"/>
      <c r="F19" s="113"/>
      <c r="G19" s="114">
        <f t="shared" ref="G19:H22" si="0">G20</f>
        <v>1126976</v>
      </c>
      <c r="H19" s="114">
        <f t="shared" si="0"/>
        <v>708380.97</v>
      </c>
      <c r="I19" s="130">
        <f t="shared" ref="I19:I82" si="1">H19/G19*100</f>
        <v>62.856792868703501</v>
      </c>
    </row>
    <row r="20" spans="1:9" ht="49.5">
      <c r="A20" s="101" t="s">
        <v>11</v>
      </c>
      <c r="B20" s="115" t="s">
        <v>0</v>
      </c>
      <c r="C20" s="115" t="s">
        <v>8</v>
      </c>
      <c r="D20" s="115" t="s">
        <v>10</v>
      </c>
      <c r="E20" s="116" t="s">
        <v>246</v>
      </c>
      <c r="F20" s="117"/>
      <c r="G20" s="118">
        <f t="shared" si="0"/>
        <v>1126976</v>
      </c>
      <c r="H20" s="118">
        <f t="shared" si="0"/>
        <v>708380.97</v>
      </c>
      <c r="I20" s="259">
        <f t="shared" si="1"/>
        <v>62.856792868703501</v>
      </c>
    </row>
    <row r="21" spans="1:9" ht="16.5">
      <c r="A21" s="101" t="s">
        <v>12</v>
      </c>
      <c r="B21" s="115" t="s">
        <v>0</v>
      </c>
      <c r="C21" s="115" t="s">
        <v>8</v>
      </c>
      <c r="D21" s="117" t="s">
        <v>10</v>
      </c>
      <c r="E21" s="116" t="s">
        <v>247</v>
      </c>
      <c r="F21" s="117"/>
      <c r="G21" s="118">
        <f t="shared" si="0"/>
        <v>1126976</v>
      </c>
      <c r="H21" s="118">
        <f t="shared" si="0"/>
        <v>708380.97</v>
      </c>
      <c r="I21" s="259">
        <f t="shared" si="1"/>
        <v>62.856792868703501</v>
      </c>
    </row>
    <row r="22" spans="1:9" ht="20.25" customHeight="1">
      <c r="A22" s="101" t="s">
        <v>13</v>
      </c>
      <c r="B22" s="115" t="s">
        <v>0</v>
      </c>
      <c r="C22" s="115" t="s">
        <v>8</v>
      </c>
      <c r="D22" s="115" t="s">
        <v>10</v>
      </c>
      <c r="E22" s="116" t="s">
        <v>248</v>
      </c>
      <c r="F22" s="117"/>
      <c r="G22" s="118">
        <f t="shared" si="0"/>
        <v>1126976</v>
      </c>
      <c r="H22" s="118">
        <f t="shared" si="0"/>
        <v>708380.97</v>
      </c>
      <c r="I22" s="259">
        <f t="shared" si="1"/>
        <v>62.856792868703501</v>
      </c>
    </row>
    <row r="23" spans="1:9" ht="18.75" customHeight="1">
      <c r="A23" s="101" t="s">
        <v>14</v>
      </c>
      <c r="B23" s="115" t="s">
        <v>0</v>
      </c>
      <c r="C23" s="115" t="s">
        <v>8</v>
      </c>
      <c r="D23" s="115" t="s">
        <v>10</v>
      </c>
      <c r="E23" s="116" t="s">
        <v>248</v>
      </c>
      <c r="F23" s="117" t="s">
        <v>15</v>
      </c>
      <c r="G23" s="118">
        <v>1126976</v>
      </c>
      <c r="H23" s="118">
        <v>708380.97</v>
      </c>
      <c r="I23" s="259">
        <f t="shared" si="1"/>
        <v>62.856792868703501</v>
      </c>
    </row>
    <row r="24" spans="1:9" ht="54.75" customHeight="1">
      <c r="A24" s="131" t="s">
        <v>16</v>
      </c>
      <c r="B24" s="112" t="s">
        <v>0</v>
      </c>
      <c r="C24" s="112" t="s">
        <v>8</v>
      </c>
      <c r="D24" s="113" t="s">
        <v>17</v>
      </c>
      <c r="E24" s="113"/>
      <c r="F24" s="113"/>
      <c r="G24" s="114">
        <f t="shared" ref="G24:H27" si="2">G25</f>
        <v>427835</v>
      </c>
      <c r="H24" s="114">
        <f t="shared" si="2"/>
        <v>317262.44</v>
      </c>
      <c r="I24" s="130">
        <f t="shared" si="1"/>
        <v>74.15532623558147</v>
      </c>
    </row>
    <row r="25" spans="1:9" ht="49.5">
      <c r="A25" s="101" t="s">
        <v>11</v>
      </c>
      <c r="B25" s="115" t="s">
        <v>0</v>
      </c>
      <c r="C25" s="115" t="s">
        <v>8</v>
      </c>
      <c r="D25" s="117" t="s">
        <v>17</v>
      </c>
      <c r="E25" s="116" t="s">
        <v>246</v>
      </c>
      <c r="F25" s="117"/>
      <c r="G25" s="118">
        <f t="shared" si="2"/>
        <v>427835</v>
      </c>
      <c r="H25" s="118">
        <f t="shared" si="2"/>
        <v>317262.44</v>
      </c>
      <c r="I25" s="259">
        <f t="shared" si="1"/>
        <v>74.15532623558147</v>
      </c>
    </row>
    <row r="26" spans="1:9" ht="33.75" customHeight="1">
      <c r="A26" s="101" t="s">
        <v>18</v>
      </c>
      <c r="B26" s="115" t="s">
        <v>0</v>
      </c>
      <c r="C26" s="115" t="s">
        <v>8</v>
      </c>
      <c r="D26" s="117" t="s">
        <v>17</v>
      </c>
      <c r="E26" s="116" t="s">
        <v>249</v>
      </c>
      <c r="F26" s="117"/>
      <c r="G26" s="118">
        <f t="shared" si="2"/>
        <v>427835</v>
      </c>
      <c r="H26" s="118">
        <f t="shared" si="2"/>
        <v>317262.44</v>
      </c>
      <c r="I26" s="259">
        <f t="shared" si="1"/>
        <v>74.15532623558147</v>
      </c>
    </row>
    <row r="27" spans="1:9" ht="36" customHeight="1">
      <c r="A27" s="101" t="s">
        <v>19</v>
      </c>
      <c r="B27" s="115" t="s">
        <v>0</v>
      </c>
      <c r="C27" s="115" t="s">
        <v>8</v>
      </c>
      <c r="D27" s="117" t="s">
        <v>17</v>
      </c>
      <c r="E27" s="116" t="s">
        <v>250</v>
      </c>
      <c r="F27" s="117"/>
      <c r="G27" s="118">
        <f t="shared" si="2"/>
        <v>427835</v>
      </c>
      <c r="H27" s="118">
        <f t="shared" si="2"/>
        <v>317262.44</v>
      </c>
      <c r="I27" s="259">
        <f t="shared" si="1"/>
        <v>74.15532623558147</v>
      </c>
    </row>
    <row r="28" spans="1:9" ht="23.25" customHeight="1">
      <c r="A28" s="101" t="s">
        <v>14</v>
      </c>
      <c r="B28" s="115" t="s">
        <v>0</v>
      </c>
      <c r="C28" s="115" t="s">
        <v>8</v>
      </c>
      <c r="D28" s="117" t="s">
        <v>17</v>
      </c>
      <c r="E28" s="116" t="s">
        <v>250</v>
      </c>
      <c r="F28" s="117" t="s">
        <v>15</v>
      </c>
      <c r="G28" s="118">
        <v>427835</v>
      </c>
      <c r="H28" s="118">
        <v>317262.44</v>
      </c>
      <c r="I28" s="259">
        <f t="shared" si="1"/>
        <v>74.15532623558147</v>
      </c>
    </row>
    <row r="29" spans="1:9" ht="49.5">
      <c r="A29" s="131" t="s">
        <v>20</v>
      </c>
      <c r="B29" s="112" t="s">
        <v>0</v>
      </c>
      <c r="C29" s="112" t="s">
        <v>8</v>
      </c>
      <c r="D29" s="112" t="s">
        <v>21</v>
      </c>
      <c r="E29" s="112"/>
      <c r="F29" s="112"/>
      <c r="G29" s="114">
        <f t="shared" ref="G29:H31" si="3">G30</f>
        <v>4114065</v>
      </c>
      <c r="H29" s="114">
        <f t="shared" si="3"/>
        <v>2394683.0799999996</v>
      </c>
      <c r="I29" s="130">
        <f t="shared" si="1"/>
        <v>58.207225213991507</v>
      </c>
    </row>
    <row r="30" spans="1:9" ht="49.5">
      <c r="A30" s="101" t="s">
        <v>11</v>
      </c>
      <c r="B30" s="115" t="s">
        <v>0</v>
      </c>
      <c r="C30" s="115" t="s">
        <v>8</v>
      </c>
      <c r="D30" s="117" t="s">
        <v>21</v>
      </c>
      <c r="E30" s="116" t="s">
        <v>246</v>
      </c>
      <c r="F30" s="117"/>
      <c r="G30" s="118">
        <f t="shared" si="3"/>
        <v>4114065</v>
      </c>
      <c r="H30" s="118">
        <f t="shared" si="3"/>
        <v>2394683.0799999996</v>
      </c>
      <c r="I30" s="259">
        <f t="shared" si="1"/>
        <v>58.207225213991507</v>
      </c>
    </row>
    <row r="31" spans="1:9" ht="21" customHeight="1">
      <c r="A31" s="101" t="s">
        <v>22</v>
      </c>
      <c r="B31" s="115" t="s">
        <v>0</v>
      </c>
      <c r="C31" s="115" t="s">
        <v>8</v>
      </c>
      <c r="D31" s="117" t="s">
        <v>21</v>
      </c>
      <c r="E31" s="116" t="s">
        <v>251</v>
      </c>
      <c r="F31" s="117"/>
      <c r="G31" s="118">
        <f t="shared" si="3"/>
        <v>4114065</v>
      </c>
      <c r="H31" s="118">
        <f t="shared" si="3"/>
        <v>2394683.0799999996</v>
      </c>
      <c r="I31" s="259">
        <f t="shared" si="1"/>
        <v>58.207225213991507</v>
      </c>
    </row>
    <row r="32" spans="1:9" ht="21.75" customHeight="1">
      <c r="A32" s="101" t="s">
        <v>23</v>
      </c>
      <c r="B32" s="115" t="s">
        <v>0</v>
      </c>
      <c r="C32" s="115" t="s">
        <v>8</v>
      </c>
      <c r="D32" s="117" t="s">
        <v>21</v>
      </c>
      <c r="E32" s="116" t="s">
        <v>252</v>
      </c>
      <c r="F32" s="117"/>
      <c r="G32" s="118">
        <f>G33+G34+G35+G36</f>
        <v>4114065</v>
      </c>
      <c r="H32" s="118">
        <f>H33+H34+H35+H36</f>
        <v>2394683.0799999996</v>
      </c>
      <c r="I32" s="259">
        <f t="shared" si="1"/>
        <v>58.207225213991507</v>
      </c>
    </row>
    <row r="33" spans="1:12" ht="26.25" customHeight="1">
      <c r="A33" s="101" t="s">
        <v>14</v>
      </c>
      <c r="B33" s="115" t="s">
        <v>0</v>
      </c>
      <c r="C33" s="115" t="s">
        <v>8</v>
      </c>
      <c r="D33" s="117" t="s">
        <v>21</v>
      </c>
      <c r="E33" s="116" t="s">
        <v>252</v>
      </c>
      <c r="F33" s="117" t="s">
        <v>15</v>
      </c>
      <c r="G33" s="118">
        <v>2676118</v>
      </c>
      <c r="H33" s="118">
        <v>1736802.17</v>
      </c>
      <c r="I33" s="259">
        <f t="shared" si="1"/>
        <v>64.900059339685313</v>
      </c>
    </row>
    <row r="34" spans="1:12" ht="33">
      <c r="A34" s="132" t="s">
        <v>24</v>
      </c>
      <c r="B34" s="115" t="s">
        <v>0</v>
      </c>
      <c r="C34" s="115" t="s">
        <v>8</v>
      </c>
      <c r="D34" s="117" t="s">
        <v>21</v>
      </c>
      <c r="E34" s="116" t="s">
        <v>252</v>
      </c>
      <c r="F34" s="117" t="s">
        <v>25</v>
      </c>
      <c r="G34" s="118">
        <v>1292431</v>
      </c>
      <c r="H34" s="118">
        <v>540431.17000000004</v>
      </c>
      <c r="I34" s="259">
        <f t="shared" si="1"/>
        <v>41.815088774565147</v>
      </c>
    </row>
    <row r="35" spans="1:12" ht="16.5">
      <c r="A35" s="133" t="s">
        <v>26</v>
      </c>
      <c r="B35" s="115" t="s">
        <v>0</v>
      </c>
      <c r="C35" s="115" t="s">
        <v>8</v>
      </c>
      <c r="D35" s="117" t="s">
        <v>21</v>
      </c>
      <c r="E35" s="116" t="s">
        <v>252</v>
      </c>
      <c r="F35" s="117" t="s">
        <v>27</v>
      </c>
      <c r="G35" s="118">
        <v>107594</v>
      </c>
      <c r="H35" s="118">
        <v>89528.61</v>
      </c>
      <c r="I35" s="259">
        <f t="shared" si="1"/>
        <v>83.209667825343431</v>
      </c>
    </row>
    <row r="36" spans="1:12" ht="16.5">
      <c r="A36" s="133" t="s">
        <v>586</v>
      </c>
      <c r="B36" s="115" t="s">
        <v>0</v>
      </c>
      <c r="C36" s="115" t="s">
        <v>8</v>
      </c>
      <c r="D36" s="117" t="s">
        <v>21</v>
      </c>
      <c r="E36" s="116" t="s">
        <v>252</v>
      </c>
      <c r="F36" s="117" t="s">
        <v>587</v>
      </c>
      <c r="G36" s="118">
        <v>37922</v>
      </c>
      <c r="H36" s="118">
        <v>27921.13</v>
      </c>
      <c r="I36" s="259">
        <f t="shared" si="1"/>
        <v>73.627788618743736</v>
      </c>
    </row>
    <row r="37" spans="1:12" ht="16.5">
      <c r="A37" s="100" t="s">
        <v>253</v>
      </c>
      <c r="B37" s="119" t="s">
        <v>0</v>
      </c>
      <c r="C37" s="119" t="s">
        <v>8</v>
      </c>
      <c r="D37" s="119" t="s">
        <v>78</v>
      </c>
      <c r="E37" s="119"/>
      <c r="F37" s="119"/>
      <c r="G37" s="114">
        <f t="shared" ref="G37:H40" si="4">G38</f>
        <v>25000</v>
      </c>
      <c r="H37" s="114">
        <f t="shared" si="4"/>
        <v>0</v>
      </c>
      <c r="I37" s="130">
        <f t="shared" si="1"/>
        <v>0</v>
      </c>
    </row>
    <row r="38" spans="1:12" ht="49.5">
      <c r="A38" s="134" t="s">
        <v>11</v>
      </c>
      <c r="B38" s="107" t="s">
        <v>0</v>
      </c>
      <c r="C38" s="116" t="s">
        <v>8</v>
      </c>
      <c r="D38" s="116" t="s">
        <v>78</v>
      </c>
      <c r="E38" s="117" t="s">
        <v>246</v>
      </c>
      <c r="F38" s="120"/>
      <c r="G38" s="118">
        <f t="shared" si="4"/>
        <v>25000</v>
      </c>
      <c r="H38" s="118">
        <f t="shared" si="4"/>
        <v>0</v>
      </c>
      <c r="I38" s="259">
        <f t="shared" si="1"/>
        <v>0</v>
      </c>
    </row>
    <row r="39" spans="1:12" ht="21.75" customHeight="1">
      <c r="A39" s="101" t="s">
        <v>28</v>
      </c>
      <c r="B39" s="107" t="s">
        <v>0</v>
      </c>
      <c r="C39" s="116" t="s">
        <v>8</v>
      </c>
      <c r="D39" s="116" t="s">
        <v>78</v>
      </c>
      <c r="E39" s="117" t="s">
        <v>254</v>
      </c>
      <c r="F39" s="120"/>
      <c r="G39" s="118">
        <f t="shared" si="4"/>
        <v>25000</v>
      </c>
      <c r="H39" s="118">
        <f t="shared" si="4"/>
        <v>0</v>
      </c>
      <c r="I39" s="259">
        <f t="shared" si="1"/>
        <v>0</v>
      </c>
    </row>
    <row r="40" spans="1:12" ht="36" customHeight="1">
      <c r="A40" s="101" t="s">
        <v>39</v>
      </c>
      <c r="B40" s="107" t="s">
        <v>0</v>
      </c>
      <c r="C40" s="116" t="s">
        <v>8</v>
      </c>
      <c r="D40" s="116" t="s">
        <v>78</v>
      </c>
      <c r="E40" s="117" t="s">
        <v>255</v>
      </c>
      <c r="F40" s="120"/>
      <c r="G40" s="118">
        <f t="shared" si="4"/>
        <v>25000</v>
      </c>
      <c r="H40" s="118">
        <f t="shared" si="4"/>
        <v>0</v>
      </c>
      <c r="I40" s="259">
        <f t="shared" si="1"/>
        <v>0</v>
      </c>
    </row>
    <row r="41" spans="1:12" ht="16.5">
      <c r="A41" s="101" t="s">
        <v>40</v>
      </c>
      <c r="B41" s="107" t="s">
        <v>0</v>
      </c>
      <c r="C41" s="116" t="s">
        <v>8</v>
      </c>
      <c r="D41" s="116" t="s">
        <v>78</v>
      </c>
      <c r="E41" s="117" t="s">
        <v>255</v>
      </c>
      <c r="F41" s="120" t="s">
        <v>41</v>
      </c>
      <c r="G41" s="118">
        <v>25000</v>
      </c>
      <c r="H41" s="118">
        <v>0</v>
      </c>
      <c r="I41" s="259">
        <f t="shared" si="1"/>
        <v>0</v>
      </c>
    </row>
    <row r="42" spans="1:12" ht="16.5">
      <c r="A42" s="131" t="s">
        <v>28</v>
      </c>
      <c r="B42" s="112" t="s">
        <v>0</v>
      </c>
      <c r="C42" s="112" t="s">
        <v>8</v>
      </c>
      <c r="D42" s="112" t="s">
        <v>29</v>
      </c>
      <c r="E42" s="113"/>
      <c r="F42" s="113"/>
      <c r="G42" s="114">
        <f>G43+G50</f>
        <v>226000</v>
      </c>
      <c r="H42" s="114">
        <f>H43+H50</f>
        <v>161091.91</v>
      </c>
      <c r="I42" s="130">
        <f t="shared" si="1"/>
        <v>71.279606194690274</v>
      </c>
    </row>
    <row r="43" spans="1:12" ht="49.5">
      <c r="A43" s="101" t="s">
        <v>11</v>
      </c>
      <c r="B43" s="115" t="s">
        <v>0</v>
      </c>
      <c r="C43" s="115" t="s">
        <v>8</v>
      </c>
      <c r="D43" s="117" t="s">
        <v>29</v>
      </c>
      <c r="E43" s="117" t="s">
        <v>256</v>
      </c>
      <c r="F43" s="117"/>
      <c r="G43" s="118">
        <f>G44</f>
        <v>208000</v>
      </c>
      <c r="H43" s="118">
        <f>H44</f>
        <v>161091.91</v>
      </c>
      <c r="I43" s="259">
        <f t="shared" si="1"/>
        <v>77.448033653846153</v>
      </c>
    </row>
    <row r="44" spans="1:12" ht="16.5">
      <c r="A44" s="101" t="s">
        <v>28</v>
      </c>
      <c r="B44" s="115" t="s">
        <v>0</v>
      </c>
      <c r="C44" s="117" t="s">
        <v>8</v>
      </c>
      <c r="D44" s="117" t="s">
        <v>29</v>
      </c>
      <c r="E44" s="117" t="s">
        <v>254</v>
      </c>
      <c r="F44" s="117"/>
      <c r="G44" s="118">
        <f>G45+G48</f>
        <v>208000</v>
      </c>
      <c r="H44" s="118">
        <f>H45+H48</f>
        <v>161091.91</v>
      </c>
      <c r="I44" s="259">
        <f t="shared" si="1"/>
        <v>77.448033653846153</v>
      </c>
    </row>
    <row r="45" spans="1:12" ht="16.5">
      <c r="A45" s="101" t="s">
        <v>30</v>
      </c>
      <c r="B45" s="115" t="s">
        <v>0</v>
      </c>
      <c r="C45" s="117" t="s">
        <v>8</v>
      </c>
      <c r="D45" s="117" t="s">
        <v>29</v>
      </c>
      <c r="E45" s="117" t="s">
        <v>257</v>
      </c>
      <c r="F45" s="117"/>
      <c r="G45" s="118">
        <f>+G47+G46</f>
        <v>197500</v>
      </c>
      <c r="H45" s="118">
        <f>+H47+H46</f>
        <v>150591.91</v>
      </c>
      <c r="I45" s="259">
        <f t="shared" si="1"/>
        <v>76.249068354430378</v>
      </c>
    </row>
    <row r="46" spans="1:12" ht="16.5">
      <c r="A46" s="133" t="s">
        <v>586</v>
      </c>
      <c r="B46" s="115" t="s">
        <v>0</v>
      </c>
      <c r="C46" s="117" t="s">
        <v>8</v>
      </c>
      <c r="D46" s="117" t="s">
        <v>29</v>
      </c>
      <c r="E46" s="117" t="s">
        <v>257</v>
      </c>
      <c r="F46" s="117" t="s">
        <v>587</v>
      </c>
      <c r="G46" s="118">
        <v>6000</v>
      </c>
      <c r="H46" s="118">
        <v>0</v>
      </c>
      <c r="I46" s="259">
        <f t="shared" si="1"/>
        <v>0</v>
      </c>
      <c r="L46" s="73"/>
    </row>
    <row r="47" spans="1:12" ht="16.5">
      <c r="A47" s="132" t="s">
        <v>26</v>
      </c>
      <c r="B47" s="115" t="s">
        <v>0</v>
      </c>
      <c r="C47" s="117" t="s">
        <v>8</v>
      </c>
      <c r="D47" s="117" t="s">
        <v>29</v>
      </c>
      <c r="E47" s="117" t="s">
        <v>257</v>
      </c>
      <c r="F47" s="117" t="s">
        <v>27</v>
      </c>
      <c r="G47" s="118">
        <v>191500</v>
      </c>
      <c r="H47" s="118">
        <v>150591.91</v>
      </c>
      <c r="I47" s="259">
        <f t="shared" si="1"/>
        <v>78.638073107049607</v>
      </c>
      <c r="L47" s="73"/>
    </row>
    <row r="48" spans="1:12" ht="16.5">
      <c r="A48" s="132" t="s">
        <v>642</v>
      </c>
      <c r="B48" s="115" t="s">
        <v>0</v>
      </c>
      <c r="C48" s="117" t="s">
        <v>8</v>
      </c>
      <c r="D48" s="117" t="s">
        <v>29</v>
      </c>
      <c r="E48" s="117" t="s">
        <v>630</v>
      </c>
      <c r="F48" s="117"/>
      <c r="G48" s="118">
        <f>G49</f>
        <v>10500</v>
      </c>
      <c r="H48" s="118">
        <f>H49</f>
        <v>10500</v>
      </c>
      <c r="I48" s="259">
        <f t="shared" si="1"/>
        <v>100</v>
      </c>
      <c r="L48" s="73"/>
    </row>
    <row r="49" spans="1:12" ht="33">
      <c r="A49" s="132" t="s">
        <v>24</v>
      </c>
      <c r="B49" s="115" t="s">
        <v>0</v>
      </c>
      <c r="C49" s="117" t="s">
        <v>8</v>
      </c>
      <c r="D49" s="117" t="s">
        <v>29</v>
      </c>
      <c r="E49" s="117" t="s">
        <v>630</v>
      </c>
      <c r="F49" s="117" t="s">
        <v>25</v>
      </c>
      <c r="G49" s="118">
        <v>10500</v>
      </c>
      <c r="H49" s="118">
        <v>10500</v>
      </c>
      <c r="I49" s="259">
        <f t="shared" si="1"/>
        <v>100</v>
      </c>
      <c r="L49" s="73"/>
    </row>
    <row r="50" spans="1:12" ht="33">
      <c r="A50" s="135" t="s">
        <v>582</v>
      </c>
      <c r="B50" s="115" t="s">
        <v>0</v>
      </c>
      <c r="C50" s="117" t="s">
        <v>8</v>
      </c>
      <c r="D50" s="117" t="s">
        <v>29</v>
      </c>
      <c r="E50" s="117" t="s">
        <v>289</v>
      </c>
      <c r="F50" s="117"/>
      <c r="G50" s="118">
        <f t="shared" ref="G50:H52" si="5">G51</f>
        <v>18000</v>
      </c>
      <c r="H50" s="118">
        <f t="shared" si="5"/>
        <v>0</v>
      </c>
      <c r="I50" s="259">
        <f t="shared" si="1"/>
        <v>0</v>
      </c>
      <c r="L50" s="73"/>
    </row>
    <row r="51" spans="1:12" ht="16.5">
      <c r="A51" s="168" t="s">
        <v>502</v>
      </c>
      <c r="B51" s="115" t="s">
        <v>0</v>
      </c>
      <c r="C51" s="117" t="s">
        <v>8</v>
      </c>
      <c r="D51" s="117" t="s">
        <v>29</v>
      </c>
      <c r="E51" s="117" t="s">
        <v>286</v>
      </c>
      <c r="F51" s="117"/>
      <c r="G51" s="118">
        <f t="shared" si="5"/>
        <v>18000</v>
      </c>
      <c r="H51" s="118">
        <f t="shared" si="5"/>
        <v>0</v>
      </c>
      <c r="I51" s="259">
        <f t="shared" si="1"/>
        <v>0</v>
      </c>
    </row>
    <row r="52" spans="1:12" ht="16.5">
      <c r="A52" s="168" t="s">
        <v>503</v>
      </c>
      <c r="B52" s="115" t="s">
        <v>0</v>
      </c>
      <c r="C52" s="117" t="s">
        <v>8</v>
      </c>
      <c r="D52" s="117" t="s">
        <v>29</v>
      </c>
      <c r="E52" s="117" t="s">
        <v>612</v>
      </c>
      <c r="F52" s="117"/>
      <c r="G52" s="118">
        <f t="shared" si="5"/>
        <v>18000</v>
      </c>
      <c r="H52" s="118">
        <f t="shared" si="5"/>
        <v>0</v>
      </c>
      <c r="I52" s="259">
        <f t="shared" si="1"/>
        <v>0</v>
      </c>
    </row>
    <row r="53" spans="1:12" ht="33">
      <c r="A53" s="132" t="s">
        <v>24</v>
      </c>
      <c r="B53" s="115" t="s">
        <v>0</v>
      </c>
      <c r="C53" s="117" t="s">
        <v>8</v>
      </c>
      <c r="D53" s="117" t="s">
        <v>29</v>
      </c>
      <c r="E53" s="117" t="s">
        <v>612</v>
      </c>
      <c r="F53" s="117" t="s">
        <v>25</v>
      </c>
      <c r="G53" s="118">
        <v>18000</v>
      </c>
      <c r="H53" s="118">
        <v>0</v>
      </c>
      <c r="I53" s="259">
        <f>H53/G53*100</f>
        <v>0</v>
      </c>
    </row>
    <row r="54" spans="1:12" ht="16.5">
      <c r="A54" s="136" t="s">
        <v>31</v>
      </c>
      <c r="B54" s="113" t="s">
        <v>0</v>
      </c>
      <c r="C54" s="113" t="s">
        <v>10</v>
      </c>
      <c r="D54" s="113"/>
      <c r="E54" s="113"/>
      <c r="F54" s="113"/>
      <c r="G54" s="121">
        <f>G55</f>
        <v>310200</v>
      </c>
      <c r="H54" s="121">
        <f>H55</f>
        <v>196622.05</v>
      </c>
      <c r="I54" s="130">
        <f t="shared" si="1"/>
        <v>63.385573823339783</v>
      </c>
    </row>
    <row r="55" spans="1:12" ht="16.5">
      <c r="A55" s="136" t="s">
        <v>32</v>
      </c>
      <c r="B55" s="117" t="s">
        <v>0</v>
      </c>
      <c r="C55" s="113" t="s">
        <v>10</v>
      </c>
      <c r="D55" s="113" t="s">
        <v>17</v>
      </c>
      <c r="E55" s="113"/>
      <c r="F55" s="113"/>
      <c r="G55" s="122">
        <f>G56</f>
        <v>310200</v>
      </c>
      <c r="H55" s="122">
        <f>H56</f>
        <v>196622.05</v>
      </c>
      <c r="I55" s="259">
        <f t="shared" si="1"/>
        <v>63.385573823339783</v>
      </c>
    </row>
    <row r="56" spans="1:12" ht="36.75" customHeight="1">
      <c r="A56" s="134" t="s">
        <v>11</v>
      </c>
      <c r="B56" s="117" t="s">
        <v>0</v>
      </c>
      <c r="C56" s="117" t="s">
        <v>10</v>
      </c>
      <c r="D56" s="117" t="s">
        <v>17</v>
      </c>
      <c r="E56" s="117" t="s">
        <v>246</v>
      </c>
      <c r="F56" s="117"/>
      <c r="G56" s="118">
        <f>G58</f>
        <v>310200</v>
      </c>
      <c r="H56" s="118">
        <f>H58</f>
        <v>196622.05</v>
      </c>
      <c r="I56" s="259">
        <f t="shared" si="1"/>
        <v>63.385573823339783</v>
      </c>
    </row>
    <row r="57" spans="1:12" ht="16.5">
      <c r="A57" s="101" t="s">
        <v>28</v>
      </c>
      <c r="B57" s="117" t="s">
        <v>0</v>
      </c>
      <c r="C57" s="117" t="s">
        <v>10</v>
      </c>
      <c r="D57" s="117" t="s">
        <v>17</v>
      </c>
      <c r="E57" s="117" t="s">
        <v>254</v>
      </c>
      <c r="F57" s="117"/>
      <c r="G57" s="118">
        <f>G58</f>
        <v>310200</v>
      </c>
      <c r="H57" s="118">
        <f>H58</f>
        <v>196622.05</v>
      </c>
      <c r="I57" s="259">
        <f t="shared" si="1"/>
        <v>63.385573823339783</v>
      </c>
    </row>
    <row r="58" spans="1:12" ht="23.85" customHeight="1">
      <c r="A58" s="134" t="s">
        <v>33</v>
      </c>
      <c r="B58" s="117" t="s">
        <v>0</v>
      </c>
      <c r="C58" s="117" t="s">
        <v>10</v>
      </c>
      <c r="D58" s="117" t="s">
        <v>17</v>
      </c>
      <c r="E58" s="117" t="s">
        <v>660</v>
      </c>
      <c r="F58" s="113"/>
      <c r="G58" s="122">
        <f>G59+G60</f>
        <v>310200</v>
      </c>
      <c r="H58" s="122">
        <f>H59+H60</f>
        <v>196622.05</v>
      </c>
      <c r="I58" s="259">
        <f t="shared" si="1"/>
        <v>63.385573823339783</v>
      </c>
    </row>
    <row r="59" spans="1:12" ht="22.9" customHeight="1">
      <c r="A59" s="101" t="s">
        <v>14</v>
      </c>
      <c r="B59" s="117" t="s">
        <v>0</v>
      </c>
      <c r="C59" s="117" t="s">
        <v>10</v>
      </c>
      <c r="D59" s="117" t="s">
        <v>17</v>
      </c>
      <c r="E59" s="117" t="s">
        <v>660</v>
      </c>
      <c r="F59" s="117" t="s">
        <v>15</v>
      </c>
      <c r="G59" s="118">
        <v>281981.95</v>
      </c>
      <c r="H59" s="118">
        <v>196622.05</v>
      </c>
      <c r="I59" s="259">
        <f t="shared" si="1"/>
        <v>69.728594330239929</v>
      </c>
    </row>
    <row r="60" spans="1:12" ht="32.25" customHeight="1">
      <c r="A60" s="132" t="s">
        <v>24</v>
      </c>
      <c r="B60" s="117" t="s">
        <v>0</v>
      </c>
      <c r="C60" s="117" t="s">
        <v>10</v>
      </c>
      <c r="D60" s="117" t="s">
        <v>17</v>
      </c>
      <c r="E60" s="117" t="s">
        <v>660</v>
      </c>
      <c r="F60" s="117" t="s">
        <v>25</v>
      </c>
      <c r="G60" s="118">
        <v>28218.05</v>
      </c>
      <c r="H60" s="118">
        <v>0</v>
      </c>
      <c r="I60" s="259">
        <f t="shared" si="1"/>
        <v>0</v>
      </c>
    </row>
    <row r="61" spans="1:12" ht="23.25" customHeight="1">
      <c r="A61" s="129" t="s">
        <v>34</v>
      </c>
      <c r="B61" s="109" t="s">
        <v>0</v>
      </c>
      <c r="C61" s="110" t="s">
        <v>17</v>
      </c>
      <c r="D61" s="110"/>
      <c r="E61" s="110"/>
      <c r="F61" s="110"/>
      <c r="G61" s="111">
        <f>G62+G73</f>
        <v>65600</v>
      </c>
      <c r="H61" s="111">
        <f>H62+H73</f>
        <v>25695</v>
      </c>
      <c r="I61" s="130">
        <f t="shared" si="1"/>
        <v>39.169207317073166</v>
      </c>
    </row>
    <row r="62" spans="1:12" ht="16.5">
      <c r="A62" s="131" t="s">
        <v>35</v>
      </c>
      <c r="B62" s="112" t="s">
        <v>0</v>
      </c>
      <c r="C62" s="112" t="s">
        <v>17</v>
      </c>
      <c r="D62" s="112" t="s">
        <v>10</v>
      </c>
      <c r="E62" s="113"/>
      <c r="F62" s="113"/>
      <c r="G62" s="114">
        <f>G63+G69</f>
        <v>17600</v>
      </c>
      <c r="H62" s="114">
        <f>H63+H69</f>
        <v>10600</v>
      </c>
      <c r="I62" s="130">
        <f t="shared" si="1"/>
        <v>60.227272727272727</v>
      </c>
    </row>
    <row r="63" spans="1:12" ht="37.5" customHeight="1">
      <c r="A63" s="101" t="s">
        <v>617</v>
      </c>
      <c r="B63" s="115" t="s">
        <v>0</v>
      </c>
      <c r="C63" s="115" t="s">
        <v>17</v>
      </c>
      <c r="D63" s="117" t="s">
        <v>10</v>
      </c>
      <c r="E63" s="117" t="s">
        <v>274</v>
      </c>
      <c r="F63" s="117"/>
      <c r="G63" s="118">
        <f>G64</f>
        <v>15600</v>
      </c>
      <c r="H63" s="118">
        <f>H64</f>
        <v>10600</v>
      </c>
      <c r="I63" s="259">
        <f t="shared" si="1"/>
        <v>67.948717948717956</v>
      </c>
    </row>
    <row r="64" spans="1:12" ht="16.5">
      <c r="A64" s="101" t="s">
        <v>260</v>
      </c>
      <c r="B64" s="115" t="s">
        <v>0</v>
      </c>
      <c r="C64" s="115" t="s">
        <v>17</v>
      </c>
      <c r="D64" s="115" t="s">
        <v>10</v>
      </c>
      <c r="E64" s="117" t="s">
        <v>558</v>
      </c>
      <c r="F64" s="117"/>
      <c r="G64" s="118">
        <f>G65</f>
        <v>15600</v>
      </c>
      <c r="H64" s="118">
        <f>H65</f>
        <v>10600</v>
      </c>
      <c r="I64" s="259">
        <f t="shared" si="1"/>
        <v>67.948717948717956</v>
      </c>
    </row>
    <row r="65" spans="1:9" ht="33.75" customHeight="1">
      <c r="A65" s="137" t="s">
        <v>36</v>
      </c>
      <c r="B65" s="115" t="s">
        <v>0</v>
      </c>
      <c r="C65" s="115" t="s">
        <v>17</v>
      </c>
      <c r="D65" s="115" t="s">
        <v>10</v>
      </c>
      <c r="E65" s="117" t="s">
        <v>589</v>
      </c>
      <c r="F65" s="117"/>
      <c r="G65" s="118">
        <f>G67+G66+G68</f>
        <v>15600</v>
      </c>
      <c r="H65" s="118">
        <f>H67+H66+H68</f>
        <v>10600</v>
      </c>
      <c r="I65" s="259">
        <f t="shared" si="1"/>
        <v>67.948717948717956</v>
      </c>
    </row>
    <row r="66" spans="1:9" ht="19.5" customHeight="1">
      <c r="A66" s="101" t="s">
        <v>14</v>
      </c>
      <c r="B66" s="115" t="s">
        <v>0</v>
      </c>
      <c r="C66" s="115" t="s">
        <v>17</v>
      </c>
      <c r="D66" s="115" t="s">
        <v>10</v>
      </c>
      <c r="E66" s="117" t="s">
        <v>589</v>
      </c>
      <c r="F66" s="117" t="s">
        <v>15</v>
      </c>
      <c r="G66" s="118">
        <v>0</v>
      </c>
      <c r="H66" s="118">
        <v>0</v>
      </c>
      <c r="I66" s="259">
        <v>0</v>
      </c>
    </row>
    <row r="67" spans="1:9" ht="33">
      <c r="A67" s="132" t="s">
        <v>24</v>
      </c>
      <c r="B67" s="115" t="s">
        <v>0</v>
      </c>
      <c r="C67" s="115" t="s">
        <v>17</v>
      </c>
      <c r="D67" s="115" t="s">
        <v>10</v>
      </c>
      <c r="E67" s="117" t="s">
        <v>589</v>
      </c>
      <c r="F67" s="117" t="s">
        <v>25</v>
      </c>
      <c r="G67" s="118">
        <v>5000</v>
      </c>
      <c r="H67" s="118">
        <v>0</v>
      </c>
      <c r="I67" s="259">
        <f t="shared" si="1"/>
        <v>0</v>
      </c>
    </row>
    <row r="68" spans="1:9" ht="16.5">
      <c r="A68" s="132" t="s">
        <v>676</v>
      </c>
      <c r="B68" s="115" t="s">
        <v>0</v>
      </c>
      <c r="C68" s="115" t="s">
        <v>17</v>
      </c>
      <c r="D68" s="115" t="s">
        <v>10</v>
      </c>
      <c r="E68" s="117" t="s">
        <v>589</v>
      </c>
      <c r="F68" s="117" t="s">
        <v>661</v>
      </c>
      <c r="G68" s="118">
        <v>10600</v>
      </c>
      <c r="H68" s="118">
        <v>10600</v>
      </c>
      <c r="I68" s="259">
        <f t="shared" si="1"/>
        <v>100</v>
      </c>
    </row>
    <row r="69" spans="1:9" ht="30.75" customHeight="1">
      <c r="A69" s="135" t="s">
        <v>621</v>
      </c>
      <c r="B69" s="115" t="s">
        <v>0</v>
      </c>
      <c r="C69" s="115" t="s">
        <v>17</v>
      </c>
      <c r="D69" s="115" t="s">
        <v>10</v>
      </c>
      <c r="E69" s="117" t="s">
        <v>275</v>
      </c>
      <c r="F69" s="117"/>
      <c r="G69" s="118">
        <f>G71</f>
        <v>2000</v>
      </c>
      <c r="H69" s="118">
        <f>H71</f>
        <v>0</v>
      </c>
      <c r="I69" s="259">
        <f t="shared" si="1"/>
        <v>0</v>
      </c>
    </row>
    <row r="70" spans="1:9" ht="16.5">
      <c r="A70" s="135" t="s">
        <v>261</v>
      </c>
      <c r="B70" s="115" t="s">
        <v>0</v>
      </c>
      <c r="C70" s="115" t="s">
        <v>17</v>
      </c>
      <c r="D70" s="115" t="s">
        <v>10</v>
      </c>
      <c r="E70" s="117" t="s">
        <v>277</v>
      </c>
      <c r="F70" s="117"/>
      <c r="G70" s="118">
        <f>G71</f>
        <v>2000</v>
      </c>
      <c r="H70" s="118">
        <f>H71</f>
        <v>0</v>
      </c>
      <c r="I70" s="259">
        <f t="shared" si="1"/>
        <v>0</v>
      </c>
    </row>
    <row r="71" spans="1:9" ht="33">
      <c r="A71" s="137" t="s">
        <v>36</v>
      </c>
      <c r="B71" s="115" t="s">
        <v>0</v>
      </c>
      <c r="C71" s="115" t="s">
        <v>17</v>
      </c>
      <c r="D71" s="115" t="s">
        <v>10</v>
      </c>
      <c r="E71" s="120" t="s">
        <v>590</v>
      </c>
      <c r="F71" s="117"/>
      <c r="G71" s="118">
        <f>G72</f>
        <v>2000</v>
      </c>
      <c r="H71" s="118">
        <f>H72</f>
        <v>0</v>
      </c>
      <c r="I71" s="259">
        <f t="shared" si="1"/>
        <v>0</v>
      </c>
    </row>
    <row r="72" spans="1:9" ht="30.75" customHeight="1">
      <c r="A72" s="132" t="s">
        <v>24</v>
      </c>
      <c r="B72" s="115" t="s">
        <v>0</v>
      </c>
      <c r="C72" s="115" t="s">
        <v>17</v>
      </c>
      <c r="D72" s="115" t="s">
        <v>10</v>
      </c>
      <c r="E72" s="120" t="s">
        <v>590</v>
      </c>
      <c r="F72" s="117" t="s">
        <v>25</v>
      </c>
      <c r="G72" s="118">
        <v>2000</v>
      </c>
      <c r="H72" s="118">
        <v>0</v>
      </c>
      <c r="I72" s="259">
        <f t="shared" si="1"/>
        <v>0</v>
      </c>
    </row>
    <row r="73" spans="1:9" ht="16.5">
      <c r="A73" s="138" t="s">
        <v>42</v>
      </c>
      <c r="B73" s="112" t="s">
        <v>0</v>
      </c>
      <c r="C73" s="113" t="s">
        <v>17</v>
      </c>
      <c r="D73" s="113" t="s">
        <v>43</v>
      </c>
      <c r="E73" s="113"/>
      <c r="F73" s="113"/>
      <c r="G73" s="114">
        <f t="shared" ref="G73:H75" si="6">G74</f>
        <v>48000</v>
      </c>
      <c r="H73" s="114">
        <f t="shared" si="6"/>
        <v>15095</v>
      </c>
      <c r="I73" s="130">
        <f t="shared" si="1"/>
        <v>31.447916666666664</v>
      </c>
    </row>
    <row r="74" spans="1:9" ht="49.5">
      <c r="A74" s="101" t="s">
        <v>620</v>
      </c>
      <c r="B74" s="115" t="s">
        <v>0</v>
      </c>
      <c r="C74" s="117" t="s">
        <v>17</v>
      </c>
      <c r="D74" s="117" t="s">
        <v>43</v>
      </c>
      <c r="E74" s="117" t="s">
        <v>262</v>
      </c>
      <c r="F74" s="117"/>
      <c r="G74" s="118">
        <f t="shared" si="6"/>
        <v>48000</v>
      </c>
      <c r="H74" s="118">
        <f t="shared" si="6"/>
        <v>15095</v>
      </c>
      <c r="I74" s="259">
        <f t="shared" si="1"/>
        <v>31.447916666666664</v>
      </c>
    </row>
    <row r="75" spans="1:9" ht="24.75" customHeight="1">
      <c r="A75" s="101" t="s">
        <v>265</v>
      </c>
      <c r="B75" s="115" t="s">
        <v>0</v>
      </c>
      <c r="C75" s="117" t="s">
        <v>17</v>
      </c>
      <c r="D75" s="117" t="s">
        <v>43</v>
      </c>
      <c r="E75" s="117" t="s">
        <v>263</v>
      </c>
      <c r="F75" s="117"/>
      <c r="G75" s="118">
        <f t="shared" si="6"/>
        <v>48000</v>
      </c>
      <c r="H75" s="118">
        <f t="shared" si="6"/>
        <v>15095</v>
      </c>
      <c r="I75" s="259">
        <f t="shared" si="1"/>
        <v>31.447916666666664</v>
      </c>
    </row>
    <row r="76" spans="1:9" ht="33">
      <c r="A76" s="139" t="s">
        <v>434</v>
      </c>
      <c r="B76" s="115" t="s">
        <v>0</v>
      </c>
      <c r="C76" s="117" t="s">
        <v>17</v>
      </c>
      <c r="D76" s="117" t="s">
        <v>43</v>
      </c>
      <c r="E76" s="117" t="s">
        <v>264</v>
      </c>
      <c r="F76" s="117"/>
      <c r="G76" s="118">
        <f>G77+G78</f>
        <v>48000</v>
      </c>
      <c r="H76" s="118">
        <f>H77+H78</f>
        <v>15095</v>
      </c>
      <c r="I76" s="259">
        <f t="shared" si="1"/>
        <v>31.447916666666664</v>
      </c>
    </row>
    <row r="77" spans="1:9" ht="33">
      <c r="A77" s="140" t="s">
        <v>24</v>
      </c>
      <c r="B77" s="115" t="s">
        <v>0</v>
      </c>
      <c r="C77" s="117" t="s">
        <v>17</v>
      </c>
      <c r="D77" s="117" t="s">
        <v>43</v>
      </c>
      <c r="E77" s="117" t="s">
        <v>264</v>
      </c>
      <c r="F77" s="117" t="s">
        <v>25</v>
      </c>
      <c r="G77" s="118">
        <v>36000</v>
      </c>
      <c r="H77" s="118">
        <v>15095</v>
      </c>
      <c r="I77" s="259">
        <f t="shared" si="1"/>
        <v>41.930555555555557</v>
      </c>
    </row>
    <row r="78" spans="1:9" ht="16.5">
      <c r="A78" s="132" t="s">
        <v>676</v>
      </c>
      <c r="B78" s="115" t="s">
        <v>0</v>
      </c>
      <c r="C78" s="117" t="s">
        <v>17</v>
      </c>
      <c r="D78" s="117" t="s">
        <v>43</v>
      </c>
      <c r="E78" s="117" t="s">
        <v>264</v>
      </c>
      <c r="F78" s="117" t="s">
        <v>661</v>
      </c>
      <c r="G78" s="118">
        <v>12000</v>
      </c>
      <c r="H78" s="118">
        <v>0</v>
      </c>
      <c r="I78" s="259">
        <f>H78/G78*100</f>
        <v>0</v>
      </c>
    </row>
    <row r="79" spans="1:9" ht="16.5">
      <c r="A79" s="129" t="s">
        <v>44</v>
      </c>
      <c r="B79" s="109" t="s">
        <v>0</v>
      </c>
      <c r="C79" s="110" t="s">
        <v>21</v>
      </c>
      <c r="D79" s="113"/>
      <c r="E79" s="113"/>
      <c r="F79" s="113"/>
      <c r="G79" s="114">
        <f>+G80</f>
        <v>689638.72</v>
      </c>
      <c r="H79" s="114">
        <f>+H80</f>
        <v>302110.78000000003</v>
      </c>
      <c r="I79" s="130">
        <f t="shared" si="1"/>
        <v>43.80710816237233</v>
      </c>
    </row>
    <row r="80" spans="1:9" ht="16.5">
      <c r="A80" s="141" t="s">
        <v>46</v>
      </c>
      <c r="B80" s="112" t="s">
        <v>0</v>
      </c>
      <c r="C80" s="113" t="s">
        <v>21</v>
      </c>
      <c r="D80" s="113" t="s">
        <v>38</v>
      </c>
      <c r="E80" s="113"/>
      <c r="F80" s="113"/>
      <c r="G80" s="114">
        <f t="shared" ref="G80:H83" si="7">G81</f>
        <v>689638.72</v>
      </c>
      <c r="H80" s="114">
        <f t="shared" si="7"/>
        <v>302110.78000000003</v>
      </c>
      <c r="I80" s="130">
        <f t="shared" si="1"/>
        <v>43.80710816237233</v>
      </c>
    </row>
    <row r="81" spans="1:11" ht="49.5">
      <c r="A81" s="171" t="s">
        <v>718</v>
      </c>
      <c r="B81" s="115" t="s">
        <v>0</v>
      </c>
      <c r="C81" s="117" t="s">
        <v>21</v>
      </c>
      <c r="D81" s="117" t="s">
        <v>38</v>
      </c>
      <c r="E81" s="117" t="s">
        <v>270</v>
      </c>
      <c r="F81" s="117"/>
      <c r="G81" s="118">
        <f t="shared" si="7"/>
        <v>689638.72</v>
      </c>
      <c r="H81" s="118">
        <f t="shared" si="7"/>
        <v>302110.78000000003</v>
      </c>
      <c r="I81" s="259">
        <f t="shared" si="1"/>
        <v>43.80710816237233</v>
      </c>
    </row>
    <row r="82" spans="1:11" ht="33">
      <c r="A82" s="102" t="s">
        <v>273</v>
      </c>
      <c r="B82" s="115" t="s">
        <v>0</v>
      </c>
      <c r="C82" s="117" t="s">
        <v>21</v>
      </c>
      <c r="D82" s="117" t="s">
        <v>38</v>
      </c>
      <c r="E82" s="117" t="s">
        <v>271</v>
      </c>
      <c r="F82" s="117"/>
      <c r="G82" s="118">
        <f t="shared" si="7"/>
        <v>689638.72</v>
      </c>
      <c r="H82" s="118">
        <f t="shared" si="7"/>
        <v>302110.78000000003</v>
      </c>
      <c r="I82" s="259">
        <f t="shared" si="1"/>
        <v>43.80710816237233</v>
      </c>
    </row>
    <row r="83" spans="1:11" ht="33">
      <c r="A83" s="140" t="s">
        <v>47</v>
      </c>
      <c r="B83" s="115" t="s">
        <v>0</v>
      </c>
      <c r="C83" s="117" t="s">
        <v>21</v>
      </c>
      <c r="D83" s="117" t="s">
        <v>38</v>
      </c>
      <c r="E83" s="117" t="s">
        <v>272</v>
      </c>
      <c r="F83" s="117"/>
      <c r="G83" s="118">
        <f t="shared" si="7"/>
        <v>689638.72</v>
      </c>
      <c r="H83" s="118">
        <f t="shared" si="7"/>
        <v>302110.78000000003</v>
      </c>
      <c r="I83" s="259">
        <f>H83/G83*100</f>
        <v>43.80710816237233</v>
      </c>
    </row>
    <row r="84" spans="1:11" ht="33">
      <c r="A84" s="140" t="s">
        <v>24</v>
      </c>
      <c r="B84" s="115" t="s">
        <v>0</v>
      </c>
      <c r="C84" s="117" t="s">
        <v>21</v>
      </c>
      <c r="D84" s="117" t="s">
        <v>38</v>
      </c>
      <c r="E84" s="117" t="s">
        <v>272</v>
      </c>
      <c r="F84" s="117" t="s">
        <v>25</v>
      </c>
      <c r="G84" s="118">
        <v>689638.72</v>
      </c>
      <c r="H84" s="118">
        <v>302110.78000000003</v>
      </c>
      <c r="I84" s="259">
        <f>H84/G84*100</f>
        <v>43.80710816237233</v>
      </c>
    </row>
    <row r="85" spans="1:11" ht="16.5">
      <c r="A85" s="142" t="s">
        <v>48</v>
      </c>
      <c r="B85" s="109" t="s">
        <v>0</v>
      </c>
      <c r="C85" s="110" t="s">
        <v>49</v>
      </c>
      <c r="D85" s="110"/>
      <c r="E85" s="110"/>
      <c r="F85" s="110"/>
      <c r="G85" s="111">
        <f>G86+G95+G107+G133</f>
        <v>3803034</v>
      </c>
      <c r="H85" s="111">
        <f>H86+H95+H107+H133</f>
        <v>1614666.71</v>
      </c>
      <c r="I85" s="130">
        <f>H85/G85*100</f>
        <v>42.457330384109113</v>
      </c>
    </row>
    <row r="86" spans="1:11" ht="16.5">
      <c r="A86" s="142" t="s">
        <v>50</v>
      </c>
      <c r="B86" s="123" t="s">
        <v>0</v>
      </c>
      <c r="C86" s="123" t="s">
        <v>49</v>
      </c>
      <c r="D86" s="124" t="s">
        <v>8</v>
      </c>
      <c r="E86" s="124"/>
      <c r="F86" s="124"/>
      <c r="G86" s="192">
        <f>G87+G91</f>
        <v>79264</v>
      </c>
      <c r="H86" s="192">
        <f>H87+H91</f>
        <v>0</v>
      </c>
      <c r="I86" s="130">
        <f>H86/G86*100</f>
        <v>0</v>
      </c>
    </row>
    <row r="87" spans="1:11" ht="66">
      <c r="A87" s="135" t="s">
        <v>719</v>
      </c>
      <c r="B87" s="116" t="s">
        <v>0</v>
      </c>
      <c r="C87" s="116" t="s">
        <v>49</v>
      </c>
      <c r="D87" s="116" t="s">
        <v>8</v>
      </c>
      <c r="E87" s="193" t="s">
        <v>258</v>
      </c>
      <c r="F87" s="193"/>
      <c r="G87" s="194">
        <f>G90</f>
        <v>0</v>
      </c>
      <c r="H87" s="194">
        <f>H90</f>
        <v>0</v>
      </c>
      <c r="I87" s="259">
        <v>0</v>
      </c>
    </row>
    <row r="88" spans="1:11" ht="33">
      <c r="A88" s="103" t="s">
        <v>276</v>
      </c>
      <c r="B88" s="116" t="s">
        <v>0</v>
      </c>
      <c r="C88" s="116" t="s">
        <v>49</v>
      </c>
      <c r="D88" s="116" t="s">
        <v>8</v>
      </c>
      <c r="E88" s="193" t="s">
        <v>259</v>
      </c>
      <c r="F88" s="124"/>
      <c r="G88" s="194">
        <f>G89</f>
        <v>0</v>
      </c>
      <c r="H88" s="194">
        <f>H89</f>
        <v>0</v>
      </c>
      <c r="I88" s="259">
        <v>0</v>
      </c>
    </row>
    <row r="89" spans="1:11" ht="33">
      <c r="A89" s="135" t="s">
        <v>278</v>
      </c>
      <c r="B89" s="116" t="s">
        <v>0</v>
      </c>
      <c r="C89" s="116" t="s">
        <v>49</v>
      </c>
      <c r="D89" s="116" t="s">
        <v>8</v>
      </c>
      <c r="E89" s="193" t="s">
        <v>591</v>
      </c>
      <c r="F89" s="124"/>
      <c r="G89" s="194">
        <f>G90</f>
        <v>0</v>
      </c>
      <c r="H89" s="194">
        <f>H90</f>
        <v>0</v>
      </c>
      <c r="I89" s="259">
        <v>0</v>
      </c>
    </row>
    <row r="90" spans="1:11" ht="33">
      <c r="A90" s="137" t="s">
        <v>24</v>
      </c>
      <c r="B90" s="116" t="s">
        <v>0</v>
      </c>
      <c r="C90" s="116" t="s">
        <v>49</v>
      </c>
      <c r="D90" s="116" t="s">
        <v>8</v>
      </c>
      <c r="E90" s="193" t="s">
        <v>591</v>
      </c>
      <c r="F90" s="193" t="s">
        <v>25</v>
      </c>
      <c r="G90" s="195">
        <v>0</v>
      </c>
      <c r="H90" s="195">
        <v>0</v>
      </c>
      <c r="I90" s="259">
        <v>0</v>
      </c>
      <c r="J90" s="74"/>
      <c r="K90" s="75"/>
    </row>
    <row r="91" spans="1:11" ht="49.5" customHeight="1">
      <c r="A91" s="135" t="s">
        <v>720</v>
      </c>
      <c r="B91" s="116" t="s">
        <v>0</v>
      </c>
      <c r="C91" s="116" t="s">
        <v>49</v>
      </c>
      <c r="D91" s="116" t="s">
        <v>8</v>
      </c>
      <c r="E91" s="193" t="s">
        <v>258</v>
      </c>
      <c r="F91" s="193"/>
      <c r="G91" s="195">
        <f t="shared" ref="G91:H93" si="8">G92</f>
        <v>79264</v>
      </c>
      <c r="H91" s="195">
        <f t="shared" si="8"/>
        <v>0</v>
      </c>
      <c r="I91" s="130">
        <f t="shared" ref="I91:I103" si="9">H91/G91*100</f>
        <v>0</v>
      </c>
      <c r="J91" s="74"/>
      <c r="K91" s="75"/>
    </row>
    <row r="92" spans="1:11" ht="33">
      <c r="A92" s="103" t="s">
        <v>276</v>
      </c>
      <c r="B92" s="116" t="s">
        <v>0</v>
      </c>
      <c r="C92" s="116" t="s">
        <v>49</v>
      </c>
      <c r="D92" s="116" t="s">
        <v>8</v>
      </c>
      <c r="E92" s="193" t="s">
        <v>259</v>
      </c>
      <c r="F92" s="193"/>
      <c r="G92" s="195">
        <f t="shared" si="8"/>
        <v>79264</v>
      </c>
      <c r="H92" s="195">
        <f t="shared" si="8"/>
        <v>0</v>
      </c>
      <c r="I92" s="259">
        <f t="shared" si="9"/>
        <v>0</v>
      </c>
      <c r="J92" s="74"/>
      <c r="K92" s="75"/>
    </row>
    <row r="93" spans="1:11" ht="33">
      <c r="A93" s="135" t="s">
        <v>278</v>
      </c>
      <c r="B93" s="116" t="s">
        <v>0</v>
      </c>
      <c r="C93" s="116" t="s">
        <v>49</v>
      </c>
      <c r="D93" s="116" t="s">
        <v>8</v>
      </c>
      <c r="E93" s="193" t="s">
        <v>591</v>
      </c>
      <c r="F93" s="193"/>
      <c r="G93" s="195">
        <f t="shared" si="8"/>
        <v>79264</v>
      </c>
      <c r="H93" s="195">
        <f t="shared" si="8"/>
        <v>0</v>
      </c>
      <c r="I93" s="259">
        <f t="shared" si="9"/>
        <v>0</v>
      </c>
    </row>
    <row r="94" spans="1:11" ht="16.5">
      <c r="A94" s="143" t="s">
        <v>52</v>
      </c>
      <c r="B94" s="116" t="s">
        <v>0</v>
      </c>
      <c r="C94" s="116" t="s">
        <v>49</v>
      </c>
      <c r="D94" s="116" t="s">
        <v>8</v>
      </c>
      <c r="E94" s="193" t="s">
        <v>591</v>
      </c>
      <c r="F94" s="193" t="s">
        <v>53</v>
      </c>
      <c r="G94" s="195">
        <v>79264</v>
      </c>
      <c r="H94" s="195">
        <v>0</v>
      </c>
      <c r="I94" s="259">
        <f t="shared" si="9"/>
        <v>0</v>
      </c>
    </row>
    <row r="95" spans="1:11" ht="16.5">
      <c r="A95" s="141" t="s">
        <v>51</v>
      </c>
      <c r="B95" s="109" t="s">
        <v>0</v>
      </c>
      <c r="C95" s="123" t="s">
        <v>49</v>
      </c>
      <c r="D95" s="124" t="s">
        <v>10</v>
      </c>
      <c r="E95" s="124"/>
      <c r="F95" s="110"/>
      <c r="G95" s="125">
        <f>G96</f>
        <v>2181500</v>
      </c>
      <c r="H95" s="125">
        <f>H96</f>
        <v>1029244.32</v>
      </c>
      <c r="I95" s="130">
        <f t="shared" si="9"/>
        <v>47.180578501031398</v>
      </c>
    </row>
    <row r="96" spans="1:11" ht="49.5">
      <c r="A96" s="146" t="s">
        <v>583</v>
      </c>
      <c r="B96" s="117" t="s">
        <v>0</v>
      </c>
      <c r="C96" s="117" t="s">
        <v>49</v>
      </c>
      <c r="D96" s="117" t="s">
        <v>10</v>
      </c>
      <c r="E96" s="117" t="s">
        <v>305</v>
      </c>
      <c r="F96" s="117"/>
      <c r="G96" s="118">
        <f>+G104+G97</f>
        <v>2181500</v>
      </c>
      <c r="H96" s="118">
        <f>+H104+H97</f>
        <v>1029244.32</v>
      </c>
      <c r="I96" s="259">
        <f t="shared" si="9"/>
        <v>47.180578501031398</v>
      </c>
    </row>
    <row r="97" spans="1:14" ht="16.5">
      <c r="A97" s="105" t="s">
        <v>442</v>
      </c>
      <c r="B97" s="117" t="s">
        <v>0</v>
      </c>
      <c r="C97" s="117" t="s">
        <v>49</v>
      </c>
      <c r="D97" s="117" t="s">
        <v>10</v>
      </c>
      <c r="E97" s="117" t="s">
        <v>440</v>
      </c>
      <c r="F97" s="117"/>
      <c r="G97" s="118">
        <f>G98+G100+G102</f>
        <v>970000</v>
      </c>
      <c r="H97" s="118">
        <f>H98+H100+H102</f>
        <v>475061.37</v>
      </c>
      <c r="I97" s="259">
        <f t="shared" si="9"/>
        <v>48.975398969072167</v>
      </c>
    </row>
    <row r="98" spans="1:14" ht="33">
      <c r="A98" s="146" t="s">
        <v>697</v>
      </c>
      <c r="B98" s="117" t="s">
        <v>0</v>
      </c>
      <c r="C98" s="117" t="s">
        <v>49</v>
      </c>
      <c r="D98" s="117" t="s">
        <v>10</v>
      </c>
      <c r="E98" s="117" t="s">
        <v>698</v>
      </c>
      <c r="F98" s="117"/>
      <c r="G98" s="118">
        <f>G99</f>
        <v>350000</v>
      </c>
      <c r="H98" s="118">
        <f>H99</f>
        <v>304324.2</v>
      </c>
      <c r="I98" s="259">
        <f t="shared" si="9"/>
        <v>86.949771428571438</v>
      </c>
    </row>
    <row r="99" spans="1:14" ht="33">
      <c r="A99" s="146" t="s">
        <v>699</v>
      </c>
      <c r="B99" s="117" t="s">
        <v>0</v>
      </c>
      <c r="C99" s="117" t="s">
        <v>49</v>
      </c>
      <c r="D99" s="117" t="s">
        <v>10</v>
      </c>
      <c r="E99" s="117" t="s">
        <v>698</v>
      </c>
      <c r="F99" s="117" t="s">
        <v>700</v>
      </c>
      <c r="G99" s="118">
        <v>350000</v>
      </c>
      <c r="H99" s="118">
        <v>304324.2</v>
      </c>
      <c r="I99" s="259">
        <f t="shared" si="9"/>
        <v>86.949771428571438</v>
      </c>
    </row>
    <row r="100" spans="1:14" ht="33">
      <c r="A100" s="146" t="s">
        <v>701</v>
      </c>
      <c r="B100" s="117" t="s">
        <v>0</v>
      </c>
      <c r="C100" s="117" t="s">
        <v>49</v>
      </c>
      <c r="D100" s="117" t="s">
        <v>10</v>
      </c>
      <c r="E100" s="117" t="s">
        <v>702</v>
      </c>
      <c r="F100" s="117"/>
      <c r="G100" s="118">
        <f>G101</f>
        <v>340000</v>
      </c>
      <c r="H100" s="118">
        <f>H101</f>
        <v>170737.17</v>
      </c>
      <c r="I100" s="259">
        <f t="shared" si="9"/>
        <v>50.216814705882364</v>
      </c>
    </row>
    <row r="101" spans="1:14" ht="33">
      <c r="A101" s="146" t="s">
        <v>699</v>
      </c>
      <c r="B101" s="117" t="s">
        <v>0</v>
      </c>
      <c r="C101" s="117" t="s">
        <v>49</v>
      </c>
      <c r="D101" s="117" t="s">
        <v>10</v>
      </c>
      <c r="E101" s="117" t="s">
        <v>702</v>
      </c>
      <c r="F101" s="117" t="s">
        <v>700</v>
      </c>
      <c r="G101" s="118">
        <v>340000</v>
      </c>
      <c r="H101" s="118">
        <v>170737.17</v>
      </c>
      <c r="I101" s="259">
        <f t="shared" si="9"/>
        <v>50.216814705882364</v>
      </c>
    </row>
    <row r="102" spans="1:14" ht="21" customHeight="1">
      <c r="A102" s="146" t="s">
        <v>721</v>
      </c>
      <c r="B102" s="117" t="s">
        <v>0</v>
      </c>
      <c r="C102" s="117" t="s">
        <v>49</v>
      </c>
      <c r="D102" s="117" t="s">
        <v>10</v>
      </c>
      <c r="E102" s="117" t="s">
        <v>722</v>
      </c>
      <c r="F102" s="117"/>
      <c r="G102" s="118">
        <f>G103</f>
        <v>280000</v>
      </c>
      <c r="H102" s="118">
        <f>H103</f>
        <v>0</v>
      </c>
      <c r="I102" s="259">
        <f t="shared" si="9"/>
        <v>0</v>
      </c>
    </row>
    <row r="103" spans="1:14" ht="33">
      <c r="A103" s="140" t="s">
        <v>24</v>
      </c>
      <c r="B103" s="117" t="s">
        <v>0</v>
      </c>
      <c r="C103" s="117" t="s">
        <v>49</v>
      </c>
      <c r="D103" s="117" t="s">
        <v>10</v>
      </c>
      <c r="E103" s="117" t="s">
        <v>722</v>
      </c>
      <c r="F103" s="117" t="s">
        <v>25</v>
      </c>
      <c r="G103" s="118">
        <v>280000</v>
      </c>
      <c r="H103" s="118">
        <v>0</v>
      </c>
      <c r="I103" s="259">
        <f t="shared" si="9"/>
        <v>0</v>
      </c>
    </row>
    <row r="104" spans="1:14" ht="16.5">
      <c r="A104" s="106" t="s">
        <v>281</v>
      </c>
      <c r="B104" s="169" t="s">
        <v>0</v>
      </c>
      <c r="C104" s="169" t="s">
        <v>49</v>
      </c>
      <c r="D104" s="169" t="s">
        <v>10</v>
      </c>
      <c r="E104" s="115" t="s">
        <v>581</v>
      </c>
      <c r="F104" s="115"/>
      <c r="G104" s="170">
        <f>G105</f>
        <v>1211500</v>
      </c>
      <c r="H104" s="170">
        <f>H105</f>
        <v>554182.94999999995</v>
      </c>
      <c r="I104" s="259">
        <f>H104/G104*100</f>
        <v>45.74353693768056</v>
      </c>
      <c r="J104" s="74"/>
    </row>
    <row r="105" spans="1:14" ht="33">
      <c r="A105" s="106" t="s">
        <v>282</v>
      </c>
      <c r="B105" s="169" t="s">
        <v>0</v>
      </c>
      <c r="C105" s="169" t="s">
        <v>49</v>
      </c>
      <c r="D105" s="169" t="s">
        <v>10</v>
      </c>
      <c r="E105" s="115" t="s">
        <v>592</v>
      </c>
      <c r="F105" s="115"/>
      <c r="G105" s="170">
        <f>G106</f>
        <v>1211500</v>
      </c>
      <c r="H105" s="170">
        <f>H106</f>
        <v>554182.94999999995</v>
      </c>
      <c r="I105" s="259">
        <f t="shared" ref="I105:I120" si="10">H105/G105*100</f>
        <v>45.74353693768056</v>
      </c>
      <c r="J105" s="74"/>
    </row>
    <row r="106" spans="1:14" ht="16.5">
      <c r="A106" s="143" t="s">
        <v>52</v>
      </c>
      <c r="B106" s="169" t="s">
        <v>0</v>
      </c>
      <c r="C106" s="169" t="s">
        <v>49</v>
      </c>
      <c r="D106" s="169" t="s">
        <v>10</v>
      </c>
      <c r="E106" s="115" t="s">
        <v>592</v>
      </c>
      <c r="F106" s="169" t="s">
        <v>53</v>
      </c>
      <c r="G106" s="170">
        <v>1211500</v>
      </c>
      <c r="H106" s="170">
        <v>554182.94999999995</v>
      </c>
      <c r="I106" s="259">
        <f t="shared" si="10"/>
        <v>45.74353693768056</v>
      </c>
    </row>
    <row r="107" spans="1:14" ht="16.5">
      <c r="A107" s="129" t="s">
        <v>54</v>
      </c>
      <c r="B107" s="112" t="s">
        <v>0</v>
      </c>
      <c r="C107" s="113" t="s">
        <v>49</v>
      </c>
      <c r="D107" s="113" t="s">
        <v>17</v>
      </c>
      <c r="E107" s="113"/>
      <c r="F107" s="113"/>
      <c r="G107" s="114">
        <f>G117+G112+G129+G108</f>
        <v>1342270</v>
      </c>
      <c r="H107" s="114">
        <f>H117+H112+H129+H108</f>
        <v>413597.24</v>
      </c>
      <c r="I107" s="130">
        <f t="shared" si="10"/>
        <v>30.813267077413638</v>
      </c>
    </row>
    <row r="108" spans="1:14" ht="34.5" customHeight="1">
      <c r="A108" s="101" t="s">
        <v>623</v>
      </c>
      <c r="B108" s="115" t="s">
        <v>0</v>
      </c>
      <c r="C108" s="117" t="s">
        <v>49</v>
      </c>
      <c r="D108" s="117" t="s">
        <v>17</v>
      </c>
      <c r="E108" s="117" t="s">
        <v>266</v>
      </c>
      <c r="F108" s="117"/>
      <c r="G108" s="118">
        <f t="shared" ref="G108:H110" si="11">G109</f>
        <v>48300</v>
      </c>
      <c r="H108" s="118">
        <f t="shared" si="11"/>
        <v>39009.53</v>
      </c>
      <c r="I108" s="259">
        <f t="shared" si="10"/>
        <v>80.765072463768121</v>
      </c>
    </row>
    <row r="109" spans="1:14" ht="21" customHeight="1">
      <c r="A109" s="101" t="s">
        <v>269</v>
      </c>
      <c r="B109" s="115" t="s">
        <v>0</v>
      </c>
      <c r="C109" s="117" t="s">
        <v>49</v>
      </c>
      <c r="D109" s="117" t="s">
        <v>17</v>
      </c>
      <c r="E109" s="117" t="s">
        <v>267</v>
      </c>
      <c r="F109" s="117"/>
      <c r="G109" s="118">
        <f t="shared" si="11"/>
        <v>48300</v>
      </c>
      <c r="H109" s="118">
        <f t="shared" si="11"/>
        <v>39009.53</v>
      </c>
      <c r="I109" s="259">
        <f t="shared" si="10"/>
        <v>80.765072463768121</v>
      </c>
    </row>
    <row r="110" spans="1:14" ht="14.25" customHeight="1">
      <c r="A110" s="133" t="s">
        <v>45</v>
      </c>
      <c r="B110" s="115" t="s">
        <v>0</v>
      </c>
      <c r="C110" s="117" t="s">
        <v>49</v>
      </c>
      <c r="D110" s="117" t="s">
        <v>17</v>
      </c>
      <c r="E110" s="117" t="s">
        <v>268</v>
      </c>
      <c r="F110" s="117"/>
      <c r="G110" s="118">
        <f t="shared" si="11"/>
        <v>48300</v>
      </c>
      <c r="H110" s="118">
        <f t="shared" si="11"/>
        <v>39009.53</v>
      </c>
      <c r="I110" s="259">
        <f t="shared" si="10"/>
        <v>80.765072463768121</v>
      </c>
      <c r="N110">
        <v>9</v>
      </c>
    </row>
    <row r="111" spans="1:14" ht="33" customHeight="1">
      <c r="A111" s="140" t="s">
        <v>24</v>
      </c>
      <c r="B111" s="115" t="s">
        <v>0</v>
      </c>
      <c r="C111" s="117" t="s">
        <v>49</v>
      </c>
      <c r="D111" s="117" t="s">
        <v>17</v>
      </c>
      <c r="E111" s="117" t="s">
        <v>268</v>
      </c>
      <c r="F111" s="117" t="s">
        <v>25</v>
      </c>
      <c r="G111" s="118">
        <v>48300</v>
      </c>
      <c r="H111" s="118">
        <v>39009.53</v>
      </c>
      <c r="I111" s="259">
        <f t="shared" si="10"/>
        <v>80.765072463768121</v>
      </c>
    </row>
    <row r="112" spans="1:14" ht="31.5" customHeight="1">
      <c r="A112" s="135" t="s">
        <v>582</v>
      </c>
      <c r="B112" s="115" t="s">
        <v>0</v>
      </c>
      <c r="C112" s="117" t="s">
        <v>49</v>
      </c>
      <c r="D112" s="117" t="s">
        <v>17</v>
      </c>
      <c r="E112" s="117" t="s">
        <v>289</v>
      </c>
      <c r="F112" s="117"/>
      <c r="G112" s="118">
        <f>G113</f>
        <v>42000</v>
      </c>
      <c r="H112" s="118">
        <f>H113</f>
        <v>13680</v>
      </c>
      <c r="I112" s="259">
        <f t="shared" si="10"/>
        <v>32.571428571428577</v>
      </c>
    </row>
    <row r="113" spans="1:9" ht="21.75" customHeight="1">
      <c r="A113" s="168" t="s">
        <v>437</v>
      </c>
      <c r="B113" s="115" t="s">
        <v>0</v>
      </c>
      <c r="C113" s="117" t="s">
        <v>49</v>
      </c>
      <c r="D113" s="117" t="s">
        <v>17</v>
      </c>
      <c r="E113" s="117" t="s">
        <v>593</v>
      </c>
      <c r="F113" s="117"/>
      <c r="G113" s="118">
        <f>G114</f>
        <v>42000</v>
      </c>
      <c r="H113" s="118">
        <f>H114</f>
        <v>13680</v>
      </c>
      <c r="I113" s="259">
        <f t="shared" si="10"/>
        <v>32.571428571428577</v>
      </c>
    </row>
    <row r="114" spans="1:9" ht="16.5" customHeight="1">
      <c r="A114" s="140" t="s">
        <v>45</v>
      </c>
      <c r="B114" s="115" t="s">
        <v>0</v>
      </c>
      <c r="C114" s="117" t="s">
        <v>49</v>
      </c>
      <c r="D114" s="117" t="s">
        <v>17</v>
      </c>
      <c r="E114" s="117" t="s">
        <v>594</v>
      </c>
      <c r="F114" s="117"/>
      <c r="G114" s="118">
        <f>G115+G116</f>
        <v>42000</v>
      </c>
      <c r="H114" s="118">
        <f>H115+H116</f>
        <v>13680</v>
      </c>
      <c r="I114" s="259">
        <f t="shared" si="10"/>
        <v>32.571428571428577</v>
      </c>
    </row>
    <row r="115" spans="1:9" ht="33" customHeight="1">
      <c r="A115" s="140" t="s">
        <v>24</v>
      </c>
      <c r="B115" s="115" t="s">
        <v>0</v>
      </c>
      <c r="C115" s="117" t="s">
        <v>49</v>
      </c>
      <c r="D115" s="117" t="s">
        <v>17</v>
      </c>
      <c r="E115" s="117" t="s">
        <v>594</v>
      </c>
      <c r="F115" s="117" t="s">
        <v>25</v>
      </c>
      <c r="G115" s="118">
        <v>23000</v>
      </c>
      <c r="H115" s="118">
        <v>0</v>
      </c>
      <c r="I115" s="259">
        <f t="shared" si="10"/>
        <v>0</v>
      </c>
    </row>
    <row r="116" spans="1:9" ht="21" customHeight="1">
      <c r="A116" s="295" t="s">
        <v>662</v>
      </c>
      <c r="B116" s="115" t="s">
        <v>0</v>
      </c>
      <c r="C116" s="117" t="s">
        <v>49</v>
      </c>
      <c r="D116" s="117" t="s">
        <v>17</v>
      </c>
      <c r="E116" s="117" t="s">
        <v>594</v>
      </c>
      <c r="F116" s="117" t="s">
        <v>661</v>
      </c>
      <c r="G116" s="118">
        <v>19000</v>
      </c>
      <c r="H116" s="118">
        <v>13680</v>
      </c>
      <c r="I116" s="259">
        <f t="shared" si="10"/>
        <v>72</v>
      </c>
    </row>
    <row r="117" spans="1:9" ht="49.5">
      <c r="A117" s="134" t="s">
        <v>55</v>
      </c>
      <c r="B117" s="115" t="s">
        <v>0</v>
      </c>
      <c r="C117" s="117" t="s">
        <v>49</v>
      </c>
      <c r="D117" s="117" t="s">
        <v>17</v>
      </c>
      <c r="E117" s="117" t="s">
        <v>283</v>
      </c>
      <c r="F117" s="117"/>
      <c r="G117" s="118">
        <f>G118</f>
        <v>1241970</v>
      </c>
      <c r="H117" s="118">
        <f>H118</f>
        <v>360907.70999999996</v>
      </c>
      <c r="I117" s="259">
        <f t="shared" si="10"/>
        <v>29.059293702746441</v>
      </c>
    </row>
    <row r="118" spans="1:9" ht="16.5">
      <c r="A118" s="103" t="s">
        <v>176</v>
      </c>
      <c r="B118" s="115" t="s">
        <v>0</v>
      </c>
      <c r="C118" s="117" t="s">
        <v>49</v>
      </c>
      <c r="D118" s="117" t="s">
        <v>17</v>
      </c>
      <c r="E118" s="117" t="s">
        <v>284</v>
      </c>
      <c r="F118" s="117"/>
      <c r="G118" s="118">
        <f>G119+G123+G125+G127</f>
        <v>1241970</v>
      </c>
      <c r="H118" s="118">
        <f>H119+H123+H125+H127</f>
        <v>360907.70999999996</v>
      </c>
      <c r="I118" s="259">
        <f t="shared" si="10"/>
        <v>29.059293702746441</v>
      </c>
    </row>
    <row r="119" spans="1:9" ht="33">
      <c r="A119" s="140" t="s">
        <v>61</v>
      </c>
      <c r="B119" s="115" t="s">
        <v>0</v>
      </c>
      <c r="C119" s="117" t="s">
        <v>49</v>
      </c>
      <c r="D119" s="117" t="s">
        <v>17</v>
      </c>
      <c r="E119" s="117" t="s">
        <v>285</v>
      </c>
      <c r="F119" s="117"/>
      <c r="G119" s="118">
        <f>G120+G121+G122</f>
        <v>622763</v>
      </c>
      <c r="H119" s="118">
        <f>H120+H121+H122</f>
        <v>234414.52</v>
      </c>
      <c r="I119" s="259">
        <f t="shared" si="10"/>
        <v>37.641048039141694</v>
      </c>
    </row>
    <row r="120" spans="1:9" ht="33">
      <c r="A120" s="140" t="s">
        <v>24</v>
      </c>
      <c r="B120" s="115" t="s">
        <v>0</v>
      </c>
      <c r="C120" s="117" t="s">
        <v>49</v>
      </c>
      <c r="D120" s="117" t="s">
        <v>17</v>
      </c>
      <c r="E120" s="117" t="s">
        <v>285</v>
      </c>
      <c r="F120" s="117" t="s">
        <v>25</v>
      </c>
      <c r="G120" s="118">
        <v>619214</v>
      </c>
      <c r="H120" s="118">
        <v>231768</v>
      </c>
      <c r="I120" s="259">
        <f t="shared" si="10"/>
        <v>37.429386286485773</v>
      </c>
    </row>
    <row r="121" spans="1:9" ht="16.5">
      <c r="A121" s="140" t="s">
        <v>586</v>
      </c>
      <c r="B121" s="115" t="s">
        <v>0</v>
      </c>
      <c r="C121" s="117" t="s">
        <v>49</v>
      </c>
      <c r="D121" s="117" t="s">
        <v>17</v>
      </c>
      <c r="E121" s="117" t="s">
        <v>285</v>
      </c>
      <c r="F121" s="117" t="s">
        <v>587</v>
      </c>
      <c r="G121" s="118">
        <v>3549</v>
      </c>
      <c r="H121" s="118">
        <v>2646.52</v>
      </c>
      <c r="I121" s="259">
        <f>H121/G121*100</f>
        <v>74.570865032403489</v>
      </c>
    </row>
    <row r="122" spans="1:9" ht="16.5">
      <c r="A122" s="140" t="s">
        <v>26</v>
      </c>
      <c r="B122" s="115" t="s">
        <v>0</v>
      </c>
      <c r="C122" s="117" t="s">
        <v>49</v>
      </c>
      <c r="D122" s="117" t="s">
        <v>17</v>
      </c>
      <c r="E122" s="117" t="s">
        <v>285</v>
      </c>
      <c r="F122" s="117" t="s">
        <v>27</v>
      </c>
      <c r="G122" s="118">
        <v>0</v>
      </c>
      <c r="H122" s="118">
        <v>0</v>
      </c>
      <c r="I122" s="259">
        <v>0</v>
      </c>
    </row>
    <row r="123" spans="1:9" ht="18.75" customHeight="1">
      <c r="A123" s="140" t="s">
        <v>45</v>
      </c>
      <c r="B123" s="115" t="s">
        <v>0</v>
      </c>
      <c r="C123" s="117" t="s">
        <v>49</v>
      </c>
      <c r="D123" s="117" t="s">
        <v>17</v>
      </c>
      <c r="E123" s="117" t="s">
        <v>56</v>
      </c>
      <c r="F123" s="117"/>
      <c r="G123" s="118">
        <f>G124</f>
        <v>619207</v>
      </c>
      <c r="H123" s="118">
        <f>H124</f>
        <v>126493.19</v>
      </c>
      <c r="I123" s="259">
        <f t="shared" ref="I123:I185" si="12">H123/G123*100</f>
        <v>20.428255817521443</v>
      </c>
    </row>
    <row r="124" spans="1:9" ht="33">
      <c r="A124" s="140" t="s">
        <v>24</v>
      </c>
      <c r="B124" s="115" t="s">
        <v>0</v>
      </c>
      <c r="C124" s="117" t="s">
        <v>49</v>
      </c>
      <c r="D124" s="117" t="s">
        <v>17</v>
      </c>
      <c r="E124" s="117" t="s">
        <v>56</v>
      </c>
      <c r="F124" s="117" t="s">
        <v>25</v>
      </c>
      <c r="G124" s="118">
        <v>619207</v>
      </c>
      <c r="H124" s="118">
        <v>126493.19</v>
      </c>
      <c r="I124" s="259">
        <f t="shared" si="12"/>
        <v>20.428255817521443</v>
      </c>
    </row>
    <row r="125" spans="1:9" ht="16.5">
      <c r="A125" s="140" t="s">
        <v>640</v>
      </c>
      <c r="B125" s="115" t="s">
        <v>0</v>
      </c>
      <c r="C125" s="117" t="s">
        <v>49</v>
      </c>
      <c r="D125" s="117" t="s">
        <v>17</v>
      </c>
      <c r="E125" s="117" t="s">
        <v>639</v>
      </c>
      <c r="F125" s="117"/>
      <c r="G125" s="118">
        <f>G126</f>
        <v>0</v>
      </c>
      <c r="H125" s="118">
        <f>H126</f>
        <v>0</v>
      </c>
      <c r="I125" s="259">
        <v>0</v>
      </c>
    </row>
    <row r="126" spans="1:9" ht="15.75" customHeight="1">
      <c r="A126" s="140" t="s">
        <v>24</v>
      </c>
      <c r="B126" s="115" t="s">
        <v>0</v>
      </c>
      <c r="C126" s="117" t="s">
        <v>49</v>
      </c>
      <c r="D126" s="117" t="s">
        <v>17</v>
      </c>
      <c r="E126" s="117" t="s">
        <v>639</v>
      </c>
      <c r="F126" s="117" t="s">
        <v>25</v>
      </c>
      <c r="G126" s="118">
        <v>0</v>
      </c>
      <c r="H126" s="118">
        <v>0</v>
      </c>
      <c r="I126" s="259">
        <v>0</v>
      </c>
    </row>
    <row r="127" spans="1:9" ht="19.5" customHeight="1">
      <c r="A127" s="140" t="s">
        <v>438</v>
      </c>
      <c r="B127" s="115" t="s">
        <v>0</v>
      </c>
      <c r="C127" s="117" t="s">
        <v>49</v>
      </c>
      <c r="D127" s="117" t="s">
        <v>17</v>
      </c>
      <c r="E127" s="117" t="s">
        <v>57</v>
      </c>
      <c r="F127" s="117"/>
      <c r="G127" s="118">
        <f>G128</f>
        <v>0</v>
      </c>
      <c r="H127" s="118">
        <f>H128</f>
        <v>0</v>
      </c>
      <c r="I127" s="259">
        <v>0</v>
      </c>
    </row>
    <row r="128" spans="1:9" ht="33">
      <c r="A128" s="140" t="s">
        <v>24</v>
      </c>
      <c r="B128" s="115" t="s">
        <v>0</v>
      </c>
      <c r="C128" s="117" t="s">
        <v>49</v>
      </c>
      <c r="D128" s="117" t="s">
        <v>17</v>
      </c>
      <c r="E128" s="117" t="s">
        <v>57</v>
      </c>
      <c r="F128" s="117" t="s">
        <v>25</v>
      </c>
      <c r="G128" s="118">
        <v>0</v>
      </c>
      <c r="H128" s="118">
        <v>0</v>
      </c>
      <c r="I128" s="259">
        <v>0</v>
      </c>
    </row>
    <row r="129" spans="1:9" ht="20.25" customHeight="1">
      <c r="A129" s="101" t="s">
        <v>617</v>
      </c>
      <c r="B129" s="115" t="s">
        <v>0</v>
      </c>
      <c r="C129" s="117" t="s">
        <v>49</v>
      </c>
      <c r="D129" s="117" t="s">
        <v>17</v>
      </c>
      <c r="E129" s="117" t="s">
        <v>274</v>
      </c>
      <c r="F129" s="117"/>
      <c r="G129" s="118">
        <f t="shared" ref="G129:H131" si="13">G130</f>
        <v>10000</v>
      </c>
      <c r="H129" s="118">
        <f t="shared" si="13"/>
        <v>0</v>
      </c>
      <c r="I129" s="259">
        <f t="shared" si="12"/>
        <v>0</v>
      </c>
    </row>
    <row r="130" spans="1:9" ht="16.5">
      <c r="A130" s="101" t="s">
        <v>260</v>
      </c>
      <c r="B130" s="115" t="s">
        <v>0</v>
      </c>
      <c r="C130" s="117" t="s">
        <v>49</v>
      </c>
      <c r="D130" s="117" t="s">
        <v>17</v>
      </c>
      <c r="E130" s="117" t="s">
        <v>558</v>
      </c>
      <c r="F130" s="117"/>
      <c r="G130" s="118">
        <f t="shared" si="13"/>
        <v>10000</v>
      </c>
      <c r="H130" s="118">
        <f t="shared" si="13"/>
        <v>0</v>
      </c>
      <c r="I130" s="259">
        <f t="shared" si="12"/>
        <v>0</v>
      </c>
    </row>
    <row r="131" spans="1:9" ht="33">
      <c r="A131" s="132" t="s">
        <v>578</v>
      </c>
      <c r="B131" s="115" t="s">
        <v>0</v>
      </c>
      <c r="C131" s="117" t="s">
        <v>49</v>
      </c>
      <c r="D131" s="117" t="s">
        <v>17</v>
      </c>
      <c r="E131" s="117" t="s">
        <v>595</v>
      </c>
      <c r="F131" s="117"/>
      <c r="G131" s="118">
        <f t="shared" si="13"/>
        <v>10000</v>
      </c>
      <c r="H131" s="118">
        <f t="shared" si="13"/>
        <v>0</v>
      </c>
      <c r="I131" s="259">
        <f t="shared" si="12"/>
        <v>0</v>
      </c>
    </row>
    <row r="132" spans="1:9" ht="34.5" customHeight="1">
      <c r="A132" s="132" t="s">
        <v>24</v>
      </c>
      <c r="B132" s="115" t="s">
        <v>0</v>
      </c>
      <c r="C132" s="117" t="s">
        <v>49</v>
      </c>
      <c r="D132" s="117" t="s">
        <v>17</v>
      </c>
      <c r="E132" s="117" t="s">
        <v>595</v>
      </c>
      <c r="F132" s="117" t="s">
        <v>25</v>
      </c>
      <c r="G132" s="118">
        <v>10000</v>
      </c>
      <c r="H132" s="118">
        <v>0</v>
      </c>
      <c r="I132" s="130">
        <f t="shared" si="12"/>
        <v>0</v>
      </c>
    </row>
    <row r="133" spans="1:9" ht="22.5" customHeight="1">
      <c r="A133" s="141" t="s">
        <v>626</v>
      </c>
      <c r="B133" s="112" t="s">
        <v>0</v>
      </c>
      <c r="C133" s="113" t="s">
        <v>49</v>
      </c>
      <c r="D133" s="113" t="s">
        <v>49</v>
      </c>
      <c r="E133" s="113"/>
      <c r="F133" s="113"/>
      <c r="G133" s="114">
        <f t="shared" ref="G133:H136" si="14">G134</f>
        <v>200000</v>
      </c>
      <c r="H133" s="114">
        <f t="shared" si="14"/>
        <v>171825.15</v>
      </c>
      <c r="I133" s="130">
        <f t="shared" si="12"/>
        <v>85.912575000000004</v>
      </c>
    </row>
    <row r="134" spans="1:9" ht="51" customHeight="1">
      <c r="A134" s="146" t="s">
        <v>583</v>
      </c>
      <c r="B134" s="117" t="s">
        <v>0</v>
      </c>
      <c r="C134" s="117" t="s">
        <v>49</v>
      </c>
      <c r="D134" s="117" t="s">
        <v>49</v>
      </c>
      <c r="E134" s="117" t="s">
        <v>305</v>
      </c>
      <c r="F134" s="117"/>
      <c r="G134" s="118">
        <f t="shared" si="14"/>
        <v>200000</v>
      </c>
      <c r="H134" s="118">
        <f t="shared" si="14"/>
        <v>171825.15</v>
      </c>
      <c r="I134" s="259">
        <f t="shared" si="12"/>
        <v>85.912575000000004</v>
      </c>
    </row>
    <row r="135" spans="1:9" ht="16.5">
      <c r="A135" s="105" t="s">
        <v>442</v>
      </c>
      <c r="B135" s="115" t="s">
        <v>0</v>
      </c>
      <c r="C135" s="115" t="s">
        <v>49</v>
      </c>
      <c r="D135" s="115" t="s">
        <v>49</v>
      </c>
      <c r="E135" s="115" t="s">
        <v>440</v>
      </c>
      <c r="F135" s="115"/>
      <c r="G135" s="118">
        <f t="shared" si="14"/>
        <v>200000</v>
      </c>
      <c r="H135" s="118">
        <f t="shared" si="14"/>
        <v>171825.15</v>
      </c>
      <c r="I135" s="259">
        <f t="shared" si="12"/>
        <v>85.912575000000004</v>
      </c>
    </row>
    <row r="136" spans="1:9" ht="49.5">
      <c r="A136" s="105" t="s">
        <v>677</v>
      </c>
      <c r="B136" s="115" t="s">
        <v>0</v>
      </c>
      <c r="C136" s="115" t="s">
        <v>49</v>
      </c>
      <c r="D136" s="115" t="s">
        <v>49</v>
      </c>
      <c r="E136" s="115" t="s">
        <v>596</v>
      </c>
      <c r="F136" s="115"/>
      <c r="G136" s="118">
        <f t="shared" si="14"/>
        <v>200000</v>
      </c>
      <c r="H136" s="118">
        <f t="shared" si="14"/>
        <v>171825.15</v>
      </c>
      <c r="I136" s="259">
        <f t="shared" si="12"/>
        <v>85.912575000000004</v>
      </c>
    </row>
    <row r="137" spans="1:9" ht="16.5">
      <c r="A137" s="140" t="s">
        <v>435</v>
      </c>
      <c r="B137" s="115" t="s">
        <v>0</v>
      </c>
      <c r="C137" s="115" t="s">
        <v>49</v>
      </c>
      <c r="D137" s="115" t="s">
        <v>49</v>
      </c>
      <c r="E137" s="115" t="s">
        <v>596</v>
      </c>
      <c r="F137" s="115" t="s">
        <v>436</v>
      </c>
      <c r="G137" s="118">
        <v>200000</v>
      </c>
      <c r="H137" s="118">
        <v>171825.15</v>
      </c>
      <c r="I137" s="259">
        <f t="shared" si="12"/>
        <v>85.912575000000004</v>
      </c>
    </row>
    <row r="138" spans="1:9" ht="16.5">
      <c r="A138" s="129" t="s">
        <v>62</v>
      </c>
      <c r="B138" s="109" t="s">
        <v>0</v>
      </c>
      <c r="C138" s="110" t="s">
        <v>63</v>
      </c>
      <c r="D138" s="110"/>
      <c r="E138" s="110"/>
      <c r="F138" s="110"/>
      <c r="G138" s="111">
        <f>G139+G157</f>
        <v>14192487</v>
      </c>
      <c r="H138" s="111">
        <f>H139+H157</f>
        <v>9519698.7599999979</v>
      </c>
      <c r="I138" s="130">
        <f t="shared" si="12"/>
        <v>67.075620784433326</v>
      </c>
    </row>
    <row r="139" spans="1:9" ht="16.5">
      <c r="A139" s="129" t="s">
        <v>64</v>
      </c>
      <c r="B139" s="109" t="s">
        <v>0</v>
      </c>
      <c r="C139" s="109" t="s">
        <v>63</v>
      </c>
      <c r="D139" s="109" t="s">
        <v>8</v>
      </c>
      <c r="E139" s="110"/>
      <c r="F139" s="110"/>
      <c r="G139" s="125">
        <f>G140+G153</f>
        <v>11753571</v>
      </c>
      <c r="H139" s="125">
        <f>H140+H153</f>
        <v>8000241.5599999987</v>
      </c>
      <c r="I139" s="130">
        <f t="shared" si="12"/>
        <v>68.066475797015215</v>
      </c>
    </row>
    <row r="140" spans="1:9" ht="36.75" customHeight="1">
      <c r="A140" s="297" t="s">
        <v>703</v>
      </c>
      <c r="B140" s="107" t="s">
        <v>0</v>
      </c>
      <c r="C140" s="120" t="s">
        <v>63</v>
      </c>
      <c r="D140" s="107" t="s">
        <v>8</v>
      </c>
      <c r="E140" s="120" t="s">
        <v>295</v>
      </c>
      <c r="F140" s="107"/>
      <c r="G140" s="118">
        <f>G141+G150</f>
        <v>11753571</v>
      </c>
      <c r="H140" s="118">
        <f>H141+H150</f>
        <v>8000241.5599999987</v>
      </c>
      <c r="I140" s="259">
        <f t="shared" si="12"/>
        <v>68.066475797015215</v>
      </c>
    </row>
    <row r="141" spans="1:9" ht="16.5">
      <c r="A141" s="145" t="s">
        <v>290</v>
      </c>
      <c r="B141" s="120" t="s">
        <v>0</v>
      </c>
      <c r="C141" s="120" t="s">
        <v>63</v>
      </c>
      <c r="D141" s="120" t="s">
        <v>8</v>
      </c>
      <c r="E141" s="117" t="s">
        <v>291</v>
      </c>
      <c r="F141" s="107"/>
      <c r="G141" s="118">
        <f>G142+G146+G148</f>
        <v>9423571</v>
      </c>
      <c r="H141" s="118">
        <f>H142+H146+H148</f>
        <v>6244876.5599999987</v>
      </c>
      <c r="I141" s="259">
        <f t="shared" si="12"/>
        <v>66.26868476928756</v>
      </c>
    </row>
    <row r="142" spans="1:9" ht="49.5">
      <c r="A142" s="139" t="s">
        <v>65</v>
      </c>
      <c r="B142" s="107" t="s">
        <v>0</v>
      </c>
      <c r="C142" s="120" t="s">
        <v>63</v>
      </c>
      <c r="D142" s="107" t="s">
        <v>8</v>
      </c>
      <c r="E142" s="117" t="s">
        <v>292</v>
      </c>
      <c r="F142" s="107"/>
      <c r="G142" s="118">
        <f>G143+G144+G145</f>
        <v>7902523</v>
      </c>
      <c r="H142" s="118">
        <f>H143+H144+H145</f>
        <v>5324122.7899999991</v>
      </c>
      <c r="I142" s="259">
        <f t="shared" si="12"/>
        <v>67.372442826170825</v>
      </c>
    </row>
    <row r="143" spans="1:9" ht="17.25" customHeight="1">
      <c r="A143" s="140" t="s">
        <v>66</v>
      </c>
      <c r="B143" s="116" t="s">
        <v>0</v>
      </c>
      <c r="C143" s="116" t="s">
        <v>63</v>
      </c>
      <c r="D143" s="116" t="s">
        <v>8</v>
      </c>
      <c r="E143" s="117" t="s">
        <v>292</v>
      </c>
      <c r="F143" s="120" t="s">
        <v>67</v>
      </c>
      <c r="G143" s="118">
        <v>5006102</v>
      </c>
      <c r="H143" s="118">
        <v>3549562.11</v>
      </c>
      <c r="I143" s="259">
        <f t="shared" si="12"/>
        <v>70.904710091803963</v>
      </c>
    </row>
    <row r="144" spans="1:9" ht="33">
      <c r="A144" s="144" t="s">
        <v>24</v>
      </c>
      <c r="B144" s="115" t="s">
        <v>0</v>
      </c>
      <c r="C144" s="117" t="s">
        <v>63</v>
      </c>
      <c r="D144" s="117" t="s">
        <v>8</v>
      </c>
      <c r="E144" s="117" t="s">
        <v>292</v>
      </c>
      <c r="F144" s="117" t="s">
        <v>25</v>
      </c>
      <c r="G144" s="118">
        <v>2560421</v>
      </c>
      <c r="H144" s="118">
        <v>1572288.5</v>
      </c>
      <c r="I144" s="259">
        <f t="shared" si="12"/>
        <v>61.407420888986621</v>
      </c>
    </row>
    <row r="145" spans="1:10" ht="16.5">
      <c r="A145" s="133" t="s">
        <v>26</v>
      </c>
      <c r="B145" s="107" t="s">
        <v>0</v>
      </c>
      <c r="C145" s="107" t="s">
        <v>63</v>
      </c>
      <c r="D145" s="107" t="s">
        <v>8</v>
      </c>
      <c r="E145" s="117" t="s">
        <v>292</v>
      </c>
      <c r="F145" s="120" t="s">
        <v>27</v>
      </c>
      <c r="G145" s="126">
        <v>336000</v>
      </c>
      <c r="H145" s="126">
        <v>202272.18</v>
      </c>
      <c r="I145" s="259">
        <f t="shared" si="12"/>
        <v>60.200053571428569</v>
      </c>
    </row>
    <row r="146" spans="1:10" ht="16.5">
      <c r="A146" s="146" t="s">
        <v>293</v>
      </c>
      <c r="B146" s="116" t="s">
        <v>0</v>
      </c>
      <c r="C146" s="116" t="s">
        <v>63</v>
      </c>
      <c r="D146" s="116" t="s">
        <v>8</v>
      </c>
      <c r="E146" s="117" t="s">
        <v>294</v>
      </c>
      <c r="F146" s="117"/>
      <c r="G146" s="126">
        <f>G147</f>
        <v>1421048</v>
      </c>
      <c r="H146" s="126">
        <f>H147</f>
        <v>820753.77</v>
      </c>
      <c r="I146" s="259">
        <f t="shared" si="12"/>
        <v>57.756935022603038</v>
      </c>
    </row>
    <row r="147" spans="1:10" ht="33">
      <c r="A147" s="140" t="s">
        <v>24</v>
      </c>
      <c r="B147" s="116" t="s">
        <v>0</v>
      </c>
      <c r="C147" s="116" t="s">
        <v>63</v>
      </c>
      <c r="D147" s="116" t="s">
        <v>8</v>
      </c>
      <c r="E147" s="117" t="s">
        <v>294</v>
      </c>
      <c r="F147" s="117" t="s">
        <v>25</v>
      </c>
      <c r="G147" s="126">
        <v>1421048</v>
      </c>
      <c r="H147" s="126">
        <v>820753.77</v>
      </c>
      <c r="I147" s="259">
        <f t="shared" si="12"/>
        <v>57.756935022603038</v>
      </c>
    </row>
    <row r="148" spans="1:10" ht="16.5">
      <c r="A148" s="140" t="s">
        <v>704</v>
      </c>
      <c r="B148" s="116" t="s">
        <v>0</v>
      </c>
      <c r="C148" s="116" t="s">
        <v>63</v>
      </c>
      <c r="D148" s="116" t="s">
        <v>8</v>
      </c>
      <c r="E148" s="117" t="s">
        <v>705</v>
      </c>
      <c r="F148" s="117"/>
      <c r="G148" s="126">
        <f>G149</f>
        <v>100000</v>
      </c>
      <c r="H148" s="126">
        <f>H149</f>
        <v>100000</v>
      </c>
      <c r="I148" s="259">
        <v>0</v>
      </c>
    </row>
    <row r="149" spans="1:10" ht="33">
      <c r="A149" s="140" t="s">
        <v>24</v>
      </c>
      <c r="B149" s="116" t="s">
        <v>0</v>
      </c>
      <c r="C149" s="116" t="s">
        <v>63</v>
      </c>
      <c r="D149" s="116" t="s">
        <v>8</v>
      </c>
      <c r="E149" s="117" t="s">
        <v>705</v>
      </c>
      <c r="F149" s="117" t="s">
        <v>25</v>
      </c>
      <c r="G149" s="126">
        <v>100000</v>
      </c>
      <c r="H149" s="126">
        <v>100000</v>
      </c>
      <c r="I149" s="259">
        <v>0</v>
      </c>
    </row>
    <row r="150" spans="1:10" ht="16.5">
      <c r="A150" s="140" t="s">
        <v>645</v>
      </c>
      <c r="B150" s="116" t="s">
        <v>0</v>
      </c>
      <c r="C150" s="116" t="s">
        <v>63</v>
      </c>
      <c r="D150" s="116" t="s">
        <v>8</v>
      </c>
      <c r="E150" s="117" t="s">
        <v>706</v>
      </c>
      <c r="F150" s="117"/>
      <c r="G150" s="126">
        <f>G151</f>
        <v>2330000</v>
      </c>
      <c r="H150" s="126">
        <f>H151</f>
        <v>1755365</v>
      </c>
      <c r="I150" s="259">
        <f>H150/G150*100</f>
        <v>75.337553648068663</v>
      </c>
    </row>
    <row r="151" spans="1:10" ht="19.5" customHeight="1">
      <c r="A151" s="140" t="s">
        <v>707</v>
      </c>
      <c r="B151" s="116" t="s">
        <v>0</v>
      </c>
      <c r="C151" s="116" t="s">
        <v>63</v>
      </c>
      <c r="D151" s="116" t="s">
        <v>8</v>
      </c>
      <c r="E151" s="117" t="s">
        <v>708</v>
      </c>
      <c r="F151" s="117"/>
      <c r="G151" s="126">
        <f>G152</f>
        <v>2330000</v>
      </c>
      <c r="H151" s="126">
        <f>H152</f>
        <v>1755365</v>
      </c>
      <c r="I151" s="259">
        <f t="shared" si="12"/>
        <v>75.337553648068663</v>
      </c>
    </row>
    <row r="152" spans="1:10" ht="39" customHeight="1">
      <c r="A152" s="144" t="s">
        <v>24</v>
      </c>
      <c r="B152" s="116" t="s">
        <v>0</v>
      </c>
      <c r="C152" s="116" t="s">
        <v>63</v>
      </c>
      <c r="D152" s="116" t="s">
        <v>8</v>
      </c>
      <c r="E152" s="117" t="s">
        <v>708</v>
      </c>
      <c r="F152" s="117" t="s">
        <v>25</v>
      </c>
      <c r="G152" s="126">
        <v>2330000</v>
      </c>
      <c r="H152" s="126">
        <v>1755365</v>
      </c>
      <c r="I152" s="259">
        <f t="shared" si="12"/>
        <v>75.337553648068663</v>
      </c>
    </row>
    <row r="153" spans="1:10" ht="48" customHeight="1">
      <c r="A153" s="140" t="s">
        <v>637</v>
      </c>
      <c r="B153" s="116" t="s">
        <v>0</v>
      </c>
      <c r="C153" s="116" t="s">
        <v>63</v>
      </c>
      <c r="D153" s="116" t="s">
        <v>8</v>
      </c>
      <c r="E153" s="117" t="s">
        <v>306</v>
      </c>
      <c r="F153" s="117"/>
      <c r="G153" s="126">
        <f t="shared" ref="G153:H155" si="15">G154</f>
        <v>0</v>
      </c>
      <c r="H153" s="126">
        <f t="shared" si="15"/>
        <v>0</v>
      </c>
      <c r="I153" s="259">
        <v>0</v>
      </c>
    </row>
    <row r="154" spans="1:10" ht="16.5">
      <c r="A154" s="140" t="s">
        <v>645</v>
      </c>
      <c r="B154" s="116" t="s">
        <v>0</v>
      </c>
      <c r="C154" s="116" t="s">
        <v>63</v>
      </c>
      <c r="D154" s="116" t="s">
        <v>8</v>
      </c>
      <c r="E154" s="117" t="s">
        <v>648</v>
      </c>
      <c r="F154" s="117"/>
      <c r="G154" s="126">
        <f t="shared" si="15"/>
        <v>0</v>
      </c>
      <c r="H154" s="126">
        <f t="shared" si="15"/>
        <v>0</v>
      </c>
      <c r="I154" s="259">
        <v>0</v>
      </c>
    </row>
    <row r="155" spans="1:10" ht="16.5" customHeight="1">
      <c r="A155" s="140" t="s">
        <v>646</v>
      </c>
      <c r="B155" s="116" t="s">
        <v>0</v>
      </c>
      <c r="C155" s="116" t="s">
        <v>63</v>
      </c>
      <c r="D155" s="116" t="s">
        <v>8</v>
      </c>
      <c r="E155" s="117" t="s">
        <v>649</v>
      </c>
      <c r="F155" s="117"/>
      <c r="G155" s="126">
        <f t="shared" si="15"/>
        <v>0</v>
      </c>
      <c r="H155" s="126">
        <f t="shared" si="15"/>
        <v>0</v>
      </c>
      <c r="I155" s="259">
        <v>0</v>
      </c>
    </row>
    <row r="156" spans="1:10" ht="33">
      <c r="A156" s="140" t="s">
        <v>24</v>
      </c>
      <c r="B156" s="116" t="s">
        <v>0</v>
      </c>
      <c r="C156" s="116" t="s">
        <v>63</v>
      </c>
      <c r="D156" s="116" t="s">
        <v>8</v>
      </c>
      <c r="E156" s="117" t="s">
        <v>649</v>
      </c>
      <c r="F156" s="117" t="s">
        <v>25</v>
      </c>
      <c r="G156" s="126"/>
      <c r="H156" s="126"/>
      <c r="I156" s="259">
        <v>0</v>
      </c>
    </row>
    <row r="157" spans="1:10" ht="18" customHeight="1">
      <c r="A157" s="129" t="s">
        <v>69</v>
      </c>
      <c r="B157" s="112" t="s">
        <v>0</v>
      </c>
      <c r="C157" s="113" t="s">
        <v>63</v>
      </c>
      <c r="D157" s="113" t="s">
        <v>21</v>
      </c>
      <c r="E157" s="127"/>
      <c r="F157" s="113"/>
      <c r="G157" s="114">
        <f t="shared" ref="G157:H159" si="16">G158</f>
        <v>2438916</v>
      </c>
      <c r="H157" s="114">
        <f t="shared" si="16"/>
        <v>1519457.2000000002</v>
      </c>
      <c r="I157" s="130">
        <f t="shared" ref="I157:I162" si="17">H157/G157*100</f>
        <v>62.300513834834824</v>
      </c>
    </row>
    <row r="158" spans="1:10" ht="34.5" customHeight="1">
      <c r="A158" s="139" t="s">
        <v>68</v>
      </c>
      <c r="B158" s="115" t="s">
        <v>0</v>
      </c>
      <c r="C158" s="117" t="s">
        <v>63</v>
      </c>
      <c r="D158" s="117" t="s">
        <v>21</v>
      </c>
      <c r="E158" s="117" t="s">
        <v>295</v>
      </c>
      <c r="F158" s="117"/>
      <c r="G158" s="118">
        <f t="shared" si="16"/>
        <v>2438916</v>
      </c>
      <c r="H158" s="118">
        <f t="shared" si="16"/>
        <v>1519457.2000000002</v>
      </c>
      <c r="I158" s="259">
        <f t="shared" si="17"/>
        <v>62.300513834834824</v>
      </c>
    </row>
    <row r="159" spans="1:10" ht="19.5" customHeight="1">
      <c r="A159" s="139" t="s">
        <v>296</v>
      </c>
      <c r="B159" s="107" t="s">
        <v>0</v>
      </c>
      <c r="C159" s="107" t="s">
        <v>63</v>
      </c>
      <c r="D159" s="107" t="s">
        <v>21</v>
      </c>
      <c r="E159" s="117" t="s">
        <v>297</v>
      </c>
      <c r="F159" s="117"/>
      <c r="G159" s="118">
        <f t="shared" si="16"/>
        <v>2438916</v>
      </c>
      <c r="H159" s="118">
        <f t="shared" si="16"/>
        <v>1519457.2000000002</v>
      </c>
      <c r="I159" s="259">
        <f t="shared" si="17"/>
        <v>62.300513834834824</v>
      </c>
    </row>
    <row r="160" spans="1:10" ht="33">
      <c r="A160" s="139" t="s">
        <v>441</v>
      </c>
      <c r="B160" s="107" t="s">
        <v>0</v>
      </c>
      <c r="C160" s="107" t="s">
        <v>63</v>
      </c>
      <c r="D160" s="107" t="s">
        <v>21</v>
      </c>
      <c r="E160" s="107" t="s">
        <v>298</v>
      </c>
      <c r="F160" s="120"/>
      <c r="G160" s="126">
        <f>G161+G162</f>
        <v>2438916</v>
      </c>
      <c r="H160" s="126">
        <f>H161+H162</f>
        <v>1519457.2000000002</v>
      </c>
      <c r="I160" s="259">
        <f t="shared" si="17"/>
        <v>62.300513834834824</v>
      </c>
      <c r="J160" s="74"/>
    </row>
    <row r="161" spans="1:10" ht="21" customHeight="1">
      <c r="A161" s="139" t="s">
        <v>14</v>
      </c>
      <c r="B161" s="107" t="s">
        <v>0</v>
      </c>
      <c r="C161" s="107" t="s">
        <v>63</v>
      </c>
      <c r="D161" s="107" t="s">
        <v>21</v>
      </c>
      <c r="E161" s="107" t="s">
        <v>298</v>
      </c>
      <c r="F161" s="120" t="s">
        <v>15</v>
      </c>
      <c r="G161" s="126">
        <v>2172042</v>
      </c>
      <c r="H161" s="126">
        <v>1372089.08</v>
      </c>
      <c r="I161" s="259">
        <f t="shared" si="17"/>
        <v>63.17046723774218</v>
      </c>
      <c r="J161" s="74"/>
    </row>
    <row r="162" spans="1:10" ht="33" customHeight="1">
      <c r="A162" s="140" t="s">
        <v>24</v>
      </c>
      <c r="B162" s="107" t="s">
        <v>0</v>
      </c>
      <c r="C162" s="107" t="s">
        <v>63</v>
      </c>
      <c r="D162" s="107" t="s">
        <v>21</v>
      </c>
      <c r="E162" s="107" t="s">
        <v>298</v>
      </c>
      <c r="F162" s="120" t="s">
        <v>25</v>
      </c>
      <c r="G162" s="126">
        <v>266874</v>
      </c>
      <c r="H162" s="126">
        <v>147368.12</v>
      </c>
      <c r="I162" s="259">
        <f t="shared" si="17"/>
        <v>55.220111363414951</v>
      </c>
      <c r="J162" s="74"/>
    </row>
    <row r="163" spans="1:10" ht="16.5">
      <c r="A163" s="141" t="s">
        <v>632</v>
      </c>
      <c r="B163" s="109" t="s">
        <v>0</v>
      </c>
      <c r="C163" s="109" t="s">
        <v>38</v>
      </c>
      <c r="D163" s="109"/>
      <c r="E163" s="109"/>
      <c r="F163" s="110"/>
      <c r="G163" s="125">
        <f t="shared" ref="G163:H167" si="18">G164</f>
        <v>0</v>
      </c>
      <c r="H163" s="125">
        <f t="shared" si="18"/>
        <v>0</v>
      </c>
      <c r="I163" s="130">
        <v>0</v>
      </c>
      <c r="J163" s="74"/>
    </row>
    <row r="164" spans="1:10" ht="18" customHeight="1">
      <c r="A164" s="141" t="s">
        <v>633</v>
      </c>
      <c r="B164" s="109" t="s">
        <v>0</v>
      </c>
      <c r="C164" s="109" t="s">
        <v>38</v>
      </c>
      <c r="D164" s="109" t="s">
        <v>38</v>
      </c>
      <c r="E164" s="109"/>
      <c r="F164" s="110"/>
      <c r="G164" s="125">
        <f t="shared" si="18"/>
        <v>0</v>
      </c>
      <c r="H164" s="125">
        <f t="shared" si="18"/>
        <v>0</v>
      </c>
      <c r="I164" s="130">
        <v>0</v>
      </c>
      <c r="J164" s="74"/>
    </row>
    <row r="165" spans="1:10" ht="49.5">
      <c r="A165" s="140" t="s">
        <v>634</v>
      </c>
      <c r="B165" s="107" t="s">
        <v>0</v>
      </c>
      <c r="C165" s="107" t="s">
        <v>38</v>
      </c>
      <c r="D165" s="107" t="s">
        <v>38</v>
      </c>
      <c r="E165" s="107" t="s">
        <v>638</v>
      </c>
      <c r="F165" s="120"/>
      <c r="G165" s="126">
        <f t="shared" si="18"/>
        <v>0</v>
      </c>
      <c r="H165" s="126">
        <f t="shared" si="18"/>
        <v>0</v>
      </c>
      <c r="I165" s="259">
        <v>0</v>
      </c>
      <c r="J165" s="74"/>
    </row>
    <row r="166" spans="1:10" ht="16.5">
      <c r="A166" s="140" t="s">
        <v>635</v>
      </c>
      <c r="B166" s="107" t="s">
        <v>0</v>
      </c>
      <c r="C166" s="107" t="s">
        <v>38</v>
      </c>
      <c r="D166" s="107" t="s">
        <v>38</v>
      </c>
      <c r="E166" s="107" t="s">
        <v>643</v>
      </c>
      <c r="F166" s="120"/>
      <c r="G166" s="126">
        <f t="shared" si="18"/>
        <v>0</v>
      </c>
      <c r="H166" s="126">
        <f t="shared" si="18"/>
        <v>0</v>
      </c>
      <c r="I166" s="259">
        <v>0</v>
      </c>
    </row>
    <row r="167" spans="1:10" ht="16.5">
      <c r="A167" s="140" t="s">
        <v>636</v>
      </c>
      <c r="B167" s="107" t="s">
        <v>0</v>
      </c>
      <c r="C167" s="107" t="s">
        <v>38</v>
      </c>
      <c r="D167" s="107" t="s">
        <v>38</v>
      </c>
      <c r="E167" s="107" t="s">
        <v>644</v>
      </c>
      <c r="F167" s="120"/>
      <c r="G167" s="126">
        <f t="shared" si="18"/>
        <v>0</v>
      </c>
      <c r="H167" s="126">
        <f t="shared" si="18"/>
        <v>0</v>
      </c>
      <c r="I167" s="259">
        <v>0</v>
      </c>
    </row>
    <row r="168" spans="1:10" ht="32.25" customHeight="1">
      <c r="A168" s="140" t="s">
        <v>24</v>
      </c>
      <c r="B168" s="107" t="s">
        <v>0</v>
      </c>
      <c r="C168" s="107" t="s">
        <v>38</v>
      </c>
      <c r="D168" s="107" t="s">
        <v>38</v>
      </c>
      <c r="E168" s="107" t="s">
        <v>644</v>
      </c>
      <c r="F168" s="120" t="s">
        <v>25</v>
      </c>
      <c r="G168" s="126">
        <v>0</v>
      </c>
      <c r="H168" s="126">
        <v>0</v>
      </c>
      <c r="I168" s="259">
        <v>0</v>
      </c>
    </row>
    <row r="169" spans="1:10" ht="20.25" customHeight="1">
      <c r="A169" s="141" t="s">
        <v>70</v>
      </c>
      <c r="B169" s="109" t="s">
        <v>0</v>
      </c>
      <c r="C169" s="109" t="s">
        <v>43</v>
      </c>
      <c r="D169" s="109"/>
      <c r="E169" s="109"/>
      <c r="F169" s="110"/>
      <c r="G169" s="125">
        <f>G170+G175</f>
        <v>452564</v>
      </c>
      <c r="H169" s="125">
        <f>H170+H175</f>
        <v>256120.31</v>
      </c>
      <c r="I169" s="130">
        <f t="shared" si="12"/>
        <v>56.593169142927849</v>
      </c>
    </row>
    <row r="170" spans="1:10" ht="18" customHeight="1">
      <c r="A170" s="141" t="s">
        <v>71</v>
      </c>
      <c r="B170" s="109" t="s">
        <v>0</v>
      </c>
      <c r="C170" s="109" t="s">
        <v>43</v>
      </c>
      <c r="D170" s="109" t="s">
        <v>8</v>
      </c>
      <c r="E170" s="107"/>
      <c r="F170" s="120"/>
      <c r="G170" s="125">
        <f t="shared" ref="G170:H173" si="19">G171</f>
        <v>147564</v>
      </c>
      <c r="H170" s="125">
        <f t="shared" si="19"/>
        <v>110673</v>
      </c>
      <c r="I170" s="130">
        <f t="shared" si="12"/>
        <v>75</v>
      </c>
    </row>
    <row r="171" spans="1:10" ht="36" customHeight="1">
      <c r="A171" s="139" t="s">
        <v>504</v>
      </c>
      <c r="B171" s="107" t="s">
        <v>0</v>
      </c>
      <c r="C171" s="107" t="s">
        <v>43</v>
      </c>
      <c r="D171" s="107" t="s">
        <v>8</v>
      </c>
      <c r="E171" s="107" t="s">
        <v>279</v>
      </c>
      <c r="F171" s="120"/>
      <c r="G171" s="126">
        <f t="shared" si="19"/>
        <v>147564</v>
      </c>
      <c r="H171" s="126">
        <f t="shared" si="19"/>
        <v>110673</v>
      </c>
      <c r="I171" s="259">
        <f t="shared" si="12"/>
        <v>75</v>
      </c>
    </row>
    <row r="172" spans="1:10" ht="33.75" customHeight="1">
      <c r="A172" s="108" t="s">
        <v>301</v>
      </c>
      <c r="B172" s="107" t="s">
        <v>0</v>
      </c>
      <c r="C172" s="107" t="s">
        <v>43</v>
      </c>
      <c r="D172" s="107" t="s">
        <v>8</v>
      </c>
      <c r="E172" s="107" t="s">
        <v>548</v>
      </c>
      <c r="F172" s="120"/>
      <c r="G172" s="126">
        <f t="shared" si="19"/>
        <v>147564</v>
      </c>
      <c r="H172" s="126">
        <f t="shared" si="19"/>
        <v>110673</v>
      </c>
      <c r="I172" s="259">
        <f t="shared" si="12"/>
        <v>75</v>
      </c>
    </row>
    <row r="173" spans="1:10" ht="16.5">
      <c r="A173" s="144" t="s">
        <v>302</v>
      </c>
      <c r="B173" s="107" t="s">
        <v>0</v>
      </c>
      <c r="C173" s="107" t="s">
        <v>43</v>
      </c>
      <c r="D173" s="107" t="s">
        <v>8</v>
      </c>
      <c r="E173" s="107" t="s">
        <v>610</v>
      </c>
      <c r="F173" s="120"/>
      <c r="G173" s="126">
        <f t="shared" si="19"/>
        <v>147564</v>
      </c>
      <c r="H173" s="126">
        <f t="shared" si="19"/>
        <v>110673</v>
      </c>
      <c r="I173" s="259">
        <f t="shared" si="12"/>
        <v>75</v>
      </c>
    </row>
    <row r="174" spans="1:10" ht="16.5">
      <c r="A174" s="140" t="s">
        <v>72</v>
      </c>
      <c r="B174" s="107" t="s">
        <v>0</v>
      </c>
      <c r="C174" s="107" t="s">
        <v>43</v>
      </c>
      <c r="D174" s="107" t="s">
        <v>8</v>
      </c>
      <c r="E174" s="107" t="s">
        <v>610</v>
      </c>
      <c r="F174" s="120" t="s">
        <v>73</v>
      </c>
      <c r="G174" s="126">
        <v>147564</v>
      </c>
      <c r="H174" s="126">
        <v>110673</v>
      </c>
      <c r="I174" s="259">
        <f t="shared" si="12"/>
        <v>75</v>
      </c>
    </row>
    <row r="175" spans="1:10" ht="16.5">
      <c r="A175" s="147" t="s">
        <v>74</v>
      </c>
      <c r="B175" s="109" t="s">
        <v>0</v>
      </c>
      <c r="C175" s="109" t="s">
        <v>43</v>
      </c>
      <c r="D175" s="109" t="s">
        <v>17</v>
      </c>
      <c r="E175" s="109"/>
      <c r="F175" s="110"/>
      <c r="G175" s="125">
        <f>+G180+G176</f>
        <v>305000</v>
      </c>
      <c r="H175" s="125">
        <f>+H180+H176</f>
        <v>145447.31</v>
      </c>
      <c r="I175" s="130">
        <f t="shared" si="12"/>
        <v>47.687642622950818</v>
      </c>
    </row>
    <row r="176" spans="1:10" ht="47.25" customHeight="1">
      <c r="A176" s="140" t="s">
        <v>574</v>
      </c>
      <c r="B176" s="120" t="s">
        <v>0</v>
      </c>
      <c r="C176" s="120" t="s">
        <v>43</v>
      </c>
      <c r="D176" s="120" t="s">
        <v>17</v>
      </c>
      <c r="E176" s="107" t="s">
        <v>597</v>
      </c>
      <c r="F176" s="120"/>
      <c r="G176" s="126">
        <f t="shared" ref="G176:H178" si="20">G177</f>
        <v>46000</v>
      </c>
      <c r="H176" s="126">
        <f t="shared" si="20"/>
        <v>0</v>
      </c>
      <c r="I176" s="259">
        <f t="shared" si="12"/>
        <v>0</v>
      </c>
    </row>
    <row r="177" spans="1:9" ht="18" customHeight="1">
      <c r="A177" s="140" t="s">
        <v>629</v>
      </c>
      <c r="B177" s="120" t="s">
        <v>0</v>
      </c>
      <c r="C177" s="120" t="s">
        <v>43</v>
      </c>
      <c r="D177" s="120" t="s">
        <v>17</v>
      </c>
      <c r="E177" s="107" t="s">
        <v>598</v>
      </c>
      <c r="F177" s="120"/>
      <c r="G177" s="126">
        <f t="shared" si="20"/>
        <v>46000</v>
      </c>
      <c r="H177" s="126">
        <f t="shared" si="20"/>
        <v>0</v>
      </c>
      <c r="I177" s="259">
        <f t="shared" si="12"/>
        <v>0</v>
      </c>
    </row>
    <row r="178" spans="1:9" ht="19.5" customHeight="1">
      <c r="A178" s="140" t="s">
        <v>573</v>
      </c>
      <c r="B178" s="120" t="s">
        <v>0</v>
      </c>
      <c r="C178" s="120" t="s">
        <v>43</v>
      </c>
      <c r="D178" s="120" t="s">
        <v>17</v>
      </c>
      <c r="E178" s="107" t="s">
        <v>599</v>
      </c>
      <c r="F178" s="120"/>
      <c r="G178" s="126">
        <f t="shared" si="20"/>
        <v>46000</v>
      </c>
      <c r="H178" s="126">
        <f t="shared" si="20"/>
        <v>0</v>
      </c>
      <c r="I178" s="259">
        <f t="shared" si="12"/>
        <v>0</v>
      </c>
    </row>
    <row r="179" spans="1:9" ht="35.25" customHeight="1">
      <c r="A179" s="140" t="s">
        <v>571</v>
      </c>
      <c r="B179" s="120" t="s">
        <v>0</v>
      </c>
      <c r="C179" s="120" t="s">
        <v>43</v>
      </c>
      <c r="D179" s="120" t="s">
        <v>17</v>
      </c>
      <c r="E179" s="107" t="s">
        <v>599</v>
      </c>
      <c r="F179" s="120" t="s">
        <v>570</v>
      </c>
      <c r="G179" s="126">
        <v>46000</v>
      </c>
      <c r="H179" s="126">
        <v>0</v>
      </c>
      <c r="I179" s="259">
        <f t="shared" si="12"/>
        <v>0</v>
      </c>
    </row>
    <row r="180" spans="1:9" ht="33.75" customHeight="1">
      <c r="A180" s="139" t="s">
        <v>300</v>
      </c>
      <c r="B180" s="107" t="s">
        <v>0</v>
      </c>
      <c r="C180" s="107" t="s">
        <v>43</v>
      </c>
      <c r="D180" s="107" t="s">
        <v>17</v>
      </c>
      <c r="E180" s="107" t="s">
        <v>279</v>
      </c>
      <c r="F180" s="120"/>
      <c r="G180" s="126">
        <f>G181+G190</f>
        <v>259000</v>
      </c>
      <c r="H180" s="126">
        <f>H181+H190</f>
        <v>145447.31</v>
      </c>
      <c r="I180" s="259">
        <f t="shared" si="12"/>
        <v>56.157262548262544</v>
      </c>
    </row>
    <row r="181" spans="1:9" ht="21.75" customHeight="1">
      <c r="A181" s="139" t="s">
        <v>303</v>
      </c>
      <c r="B181" s="107" t="s">
        <v>0</v>
      </c>
      <c r="C181" s="107" t="s">
        <v>43</v>
      </c>
      <c r="D181" s="107" t="s">
        <v>17</v>
      </c>
      <c r="E181" s="107" t="s">
        <v>280</v>
      </c>
      <c r="F181" s="120"/>
      <c r="G181" s="126">
        <f>G182+G184+G186+G188</f>
        <v>214000</v>
      </c>
      <c r="H181" s="126">
        <f>H182+H184+H186+H188</f>
        <v>113300</v>
      </c>
      <c r="I181" s="259">
        <f t="shared" si="12"/>
        <v>52.943925233644862</v>
      </c>
    </row>
    <row r="182" spans="1:9" ht="19.5" customHeight="1">
      <c r="A182" s="144" t="s">
        <v>304</v>
      </c>
      <c r="B182" s="107" t="s">
        <v>0</v>
      </c>
      <c r="C182" s="107" t="s">
        <v>43</v>
      </c>
      <c r="D182" s="107" t="s">
        <v>17</v>
      </c>
      <c r="E182" s="107" t="s">
        <v>600</v>
      </c>
      <c r="F182" s="120"/>
      <c r="G182" s="126">
        <f>+G183</f>
        <v>68000</v>
      </c>
      <c r="H182" s="126">
        <f>+H183</f>
        <v>20000</v>
      </c>
      <c r="I182" s="259">
        <f t="shared" si="12"/>
        <v>29.411764705882355</v>
      </c>
    </row>
    <row r="183" spans="1:9" ht="33">
      <c r="A183" s="140" t="s">
        <v>571</v>
      </c>
      <c r="B183" s="107" t="s">
        <v>0</v>
      </c>
      <c r="C183" s="107" t="s">
        <v>43</v>
      </c>
      <c r="D183" s="107" t="s">
        <v>17</v>
      </c>
      <c r="E183" s="107" t="s">
        <v>600</v>
      </c>
      <c r="F183" s="120" t="s">
        <v>570</v>
      </c>
      <c r="G183" s="126">
        <v>68000</v>
      </c>
      <c r="H183" s="126">
        <v>20000</v>
      </c>
      <c r="I183" s="259">
        <f t="shared" si="12"/>
        <v>29.411764705882355</v>
      </c>
    </row>
    <row r="184" spans="1:9" ht="16.5" customHeight="1">
      <c r="A184" s="143" t="s">
        <v>75</v>
      </c>
      <c r="B184" s="120" t="s">
        <v>0</v>
      </c>
      <c r="C184" s="120" t="s">
        <v>43</v>
      </c>
      <c r="D184" s="120" t="s">
        <v>17</v>
      </c>
      <c r="E184" s="107" t="s">
        <v>601</v>
      </c>
      <c r="F184" s="120"/>
      <c r="G184" s="126">
        <f>+G185</f>
        <v>110000</v>
      </c>
      <c r="H184" s="126">
        <f>+H185</f>
        <v>62400</v>
      </c>
      <c r="I184" s="259">
        <f t="shared" si="12"/>
        <v>56.727272727272727</v>
      </c>
    </row>
    <row r="185" spans="1:9" ht="33">
      <c r="A185" s="140" t="s">
        <v>571</v>
      </c>
      <c r="B185" s="120" t="s">
        <v>0</v>
      </c>
      <c r="C185" s="120" t="s">
        <v>43</v>
      </c>
      <c r="D185" s="120" t="s">
        <v>17</v>
      </c>
      <c r="E185" s="107" t="s">
        <v>601</v>
      </c>
      <c r="F185" s="120" t="s">
        <v>570</v>
      </c>
      <c r="G185" s="126">
        <v>110000</v>
      </c>
      <c r="H185" s="126">
        <v>62400</v>
      </c>
      <c r="I185" s="259">
        <f t="shared" si="12"/>
        <v>56.727272727272727</v>
      </c>
    </row>
    <row r="186" spans="1:9" ht="33" customHeight="1">
      <c r="A186" s="144" t="s">
        <v>76</v>
      </c>
      <c r="B186" s="120" t="s">
        <v>0</v>
      </c>
      <c r="C186" s="120" t="s">
        <v>43</v>
      </c>
      <c r="D186" s="120" t="s">
        <v>17</v>
      </c>
      <c r="E186" s="107" t="s">
        <v>602</v>
      </c>
      <c r="F186" s="128"/>
      <c r="G186" s="126">
        <f>+G187</f>
        <v>5100</v>
      </c>
      <c r="H186" s="126">
        <f>+H187</f>
        <v>0</v>
      </c>
      <c r="I186" s="259">
        <f>H186/G186*100</f>
        <v>0</v>
      </c>
    </row>
    <row r="187" spans="1:9" ht="33">
      <c r="A187" s="140" t="s">
        <v>571</v>
      </c>
      <c r="B187" s="120" t="s">
        <v>0</v>
      </c>
      <c r="C187" s="120" t="s">
        <v>43</v>
      </c>
      <c r="D187" s="120" t="s">
        <v>17</v>
      </c>
      <c r="E187" s="107" t="s">
        <v>602</v>
      </c>
      <c r="F187" s="120" t="s">
        <v>570</v>
      </c>
      <c r="G187" s="126">
        <v>5100</v>
      </c>
      <c r="H187" s="126">
        <v>0</v>
      </c>
      <c r="I187" s="259">
        <f>H187/G187*100</f>
        <v>0</v>
      </c>
    </row>
    <row r="188" spans="1:9" ht="49.5">
      <c r="A188" s="140" t="s">
        <v>664</v>
      </c>
      <c r="B188" s="120" t="s">
        <v>0</v>
      </c>
      <c r="C188" s="120" t="s">
        <v>43</v>
      </c>
      <c r="D188" s="120" t="s">
        <v>17</v>
      </c>
      <c r="E188" s="107" t="s">
        <v>663</v>
      </c>
      <c r="F188" s="120"/>
      <c r="G188" s="126">
        <f>G189</f>
        <v>30900</v>
      </c>
      <c r="H188" s="126">
        <f>H189</f>
        <v>30900</v>
      </c>
      <c r="I188" s="259">
        <f>H188/G188*100</f>
        <v>100</v>
      </c>
    </row>
    <row r="189" spans="1:9" ht="37.5" customHeight="1">
      <c r="A189" s="140" t="s">
        <v>571</v>
      </c>
      <c r="B189" s="120" t="s">
        <v>0</v>
      </c>
      <c r="C189" s="120" t="s">
        <v>43</v>
      </c>
      <c r="D189" s="120" t="s">
        <v>17</v>
      </c>
      <c r="E189" s="107" t="s">
        <v>663</v>
      </c>
      <c r="F189" s="120" t="s">
        <v>570</v>
      </c>
      <c r="G189" s="126">
        <v>30900</v>
      </c>
      <c r="H189" s="126">
        <v>30900</v>
      </c>
      <c r="I189" s="259">
        <f>H189/G189*100</f>
        <v>100</v>
      </c>
    </row>
    <row r="190" spans="1:9" ht="33">
      <c r="A190" s="108" t="s">
        <v>301</v>
      </c>
      <c r="B190" s="107" t="s">
        <v>0</v>
      </c>
      <c r="C190" s="107" t="s">
        <v>43</v>
      </c>
      <c r="D190" s="107" t="s">
        <v>17</v>
      </c>
      <c r="E190" s="107" t="s">
        <v>548</v>
      </c>
      <c r="F190" s="120"/>
      <c r="G190" s="126">
        <f>G191</f>
        <v>45000</v>
      </c>
      <c r="H190" s="126">
        <f>H191</f>
        <v>32147.31</v>
      </c>
      <c r="I190" s="259">
        <f t="shared" ref="I190:I201" si="21">H190/G190*100</f>
        <v>71.43846666666667</v>
      </c>
    </row>
    <row r="191" spans="1:9" ht="49.5">
      <c r="A191" s="108" t="s">
        <v>627</v>
      </c>
      <c r="B191" s="107" t="s">
        <v>0</v>
      </c>
      <c r="C191" s="107" t="s">
        <v>43</v>
      </c>
      <c r="D191" s="107" t="s">
        <v>17</v>
      </c>
      <c r="E191" s="107" t="s">
        <v>611</v>
      </c>
      <c r="F191" s="120"/>
      <c r="G191" s="126">
        <v>45000</v>
      </c>
      <c r="H191" s="126">
        <f>H192</f>
        <v>32147.31</v>
      </c>
      <c r="I191" s="259">
        <f t="shared" si="21"/>
        <v>71.43846666666667</v>
      </c>
    </row>
    <row r="192" spans="1:9" ht="16.5">
      <c r="A192" s="140" t="s">
        <v>72</v>
      </c>
      <c r="B192" s="107" t="s">
        <v>0</v>
      </c>
      <c r="C192" s="107" t="s">
        <v>43</v>
      </c>
      <c r="D192" s="107" t="s">
        <v>17</v>
      </c>
      <c r="E192" s="107" t="s">
        <v>611</v>
      </c>
      <c r="F192" s="120" t="s">
        <v>73</v>
      </c>
      <c r="G192" s="126">
        <v>45000</v>
      </c>
      <c r="H192" s="126">
        <v>32147.31</v>
      </c>
      <c r="I192" s="259">
        <f t="shared" si="21"/>
        <v>71.43846666666667</v>
      </c>
    </row>
    <row r="193" spans="1:9" ht="16.5">
      <c r="A193" s="148" t="s">
        <v>77</v>
      </c>
      <c r="B193" s="109" t="s">
        <v>0</v>
      </c>
      <c r="C193" s="110" t="s">
        <v>78</v>
      </c>
      <c r="D193" s="110"/>
      <c r="E193" s="110"/>
      <c r="F193" s="110"/>
      <c r="G193" s="111">
        <f>G194</f>
        <v>3582437</v>
      </c>
      <c r="H193" s="111">
        <f>H194</f>
        <v>2089128.7499999998</v>
      </c>
      <c r="I193" s="130">
        <f t="shared" si="21"/>
        <v>58.315854542592092</v>
      </c>
    </row>
    <row r="194" spans="1:9" ht="16.5">
      <c r="A194" s="142" t="s">
        <v>79</v>
      </c>
      <c r="B194" s="110" t="s">
        <v>0</v>
      </c>
      <c r="C194" s="110" t="s">
        <v>78</v>
      </c>
      <c r="D194" s="109" t="s">
        <v>8</v>
      </c>
      <c r="E194" s="110"/>
      <c r="F194" s="110"/>
      <c r="G194" s="125">
        <f>G195+G199</f>
        <v>3582437</v>
      </c>
      <c r="H194" s="125">
        <f>H195+H199</f>
        <v>2089128.7499999998</v>
      </c>
      <c r="I194" s="130">
        <f t="shared" si="21"/>
        <v>58.315854542592092</v>
      </c>
    </row>
    <row r="195" spans="1:9" ht="37.5" customHeight="1">
      <c r="A195" s="101" t="s">
        <v>617</v>
      </c>
      <c r="B195" s="120" t="s">
        <v>0</v>
      </c>
      <c r="C195" s="120" t="s">
        <v>78</v>
      </c>
      <c r="D195" s="120" t="s">
        <v>8</v>
      </c>
      <c r="E195" s="120" t="s">
        <v>274</v>
      </c>
      <c r="F195" s="120"/>
      <c r="G195" s="126">
        <f t="shared" ref="G195:H197" si="22">G196</f>
        <v>9500</v>
      </c>
      <c r="H195" s="126">
        <f t="shared" si="22"/>
        <v>0</v>
      </c>
      <c r="I195" s="259">
        <f t="shared" si="21"/>
        <v>0</v>
      </c>
    </row>
    <row r="196" spans="1:9" ht="16.5">
      <c r="A196" s="104" t="s">
        <v>307</v>
      </c>
      <c r="B196" s="120" t="s">
        <v>0</v>
      </c>
      <c r="C196" s="120" t="s">
        <v>78</v>
      </c>
      <c r="D196" s="120" t="s">
        <v>8</v>
      </c>
      <c r="E196" s="120" t="s">
        <v>603</v>
      </c>
      <c r="F196" s="120"/>
      <c r="G196" s="126">
        <f t="shared" si="22"/>
        <v>9500</v>
      </c>
      <c r="H196" s="126">
        <f t="shared" si="22"/>
        <v>0</v>
      </c>
      <c r="I196" s="259">
        <f t="shared" si="21"/>
        <v>0</v>
      </c>
    </row>
    <row r="197" spans="1:9" ht="33">
      <c r="A197" s="145" t="s">
        <v>80</v>
      </c>
      <c r="B197" s="117" t="s">
        <v>0</v>
      </c>
      <c r="C197" s="120" t="s">
        <v>78</v>
      </c>
      <c r="D197" s="120" t="s">
        <v>8</v>
      </c>
      <c r="E197" s="117" t="s">
        <v>604</v>
      </c>
      <c r="F197" s="120"/>
      <c r="G197" s="126">
        <f t="shared" si="22"/>
        <v>9500</v>
      </c>
      <c r="H197" s="126">
        <f t="shared" si="22"/>
        <v>0</v>
      </c>
      <c r="I197" s="259">
        <f t="shared" si="21"/>
        <v>0</v>
      </c>
    </row>
    <row r="198" spans="1:9" ht="33">
      <c r="A198" s="144" t="s">
        <v>24</v>
      </c>
      <c r="B198" s="117" t="s">
        <v>0</v>
      </c>
      <c r="C198" s="120" t="s">
        <v>78</v>
      </c>
      <c r="D198" s="120" t="s">
        <v>8</v>
      </c>
      <c r="E198" s="117" t="s">
        <v>604</v>
      </c>
      <c r="F198" s="120" t="s">
        <v>25</v>
      </c>
      <c r="G198" s="126">
        <v>9500</v>
      </c>
      <c r="H198" s="126">
        <v>0</v>
      </c>
      <c r="I198" s="259">
        <f t="shared" si="21"/>
        <v>0</v>
      </c>
    </row>
    <row r="199" spans="1:9" ht="33">
      <c r="A199" s="101" t="s">
        <v>584</v>
      </c>
      <c r="B199" s="120" t="s">
        <v>0</v>
      </c>
      <c r="C199" s="120" t="s">
        <v>78</v>
      </c>
      <c r="D199" s="120" t="s">
        <v>8</v>
      </c>
      <c r="E199" s="120" t="s">
        <v>439</v>
      </c>
      <c r="F199" s="120"/>
      <c r="G199" s="126">
        <f>G200+G205</f>
        <v>3572937</v>
      </c>
      <c r="H199" s="126">
        <f>H200+H205</f>
        <v>2089128.7499999998</v>
      </c>
      <c r="I199" s="259">
        <f t="shared" si="21"/>
        <v>58.470909226778964</v>
      </c>
    </row>
    <row r="200" spans="1:9" ht="16.5">
      <c r="A200" s="101" t="s">
        <v>308</v>
      </c>
      <c r="B200" s="116" t="s">
        <v>0</v>
      </c>
      <c r="C200" s="116" t="s">
        <v>78</v>
      </c>
      <c r="D200" s="116" t="s">
        <v>8</v>
      </c>
      <c r="E200" s="120" t="s">
        <v>299</v>
      </c>
      <c r="F200" s="120"/>
      <c r="G200" s="126">
        <f>G201</f>
        <v>3280237</v>
      </c>
      <c r="H200" s="126">
        <f>H201</f>
        <v>1893657.0699999998</v>
      </c>
      <c r="I200" s="259">
        <f t="shared" si="21"/>
        <v>57.729275963901387</v>
      </c>
    </row>
    <row r="201" spans="1:9" ht="49.5">
      <c r="A201" s="139" t="s">
        <v>65</v>
      </c>
      <c r="B201" s="116" t="s">
        <v>0</v>
      </c>
      <c r="C201" s="116" t="s">
        <v>78</v>
      </c>
      <c r="D201" s="116" t="s">
        <v>8</v>
      </c>
      <c r="E201" s="120" t="s">
        <v>605</v>
      </c>
      <c r="F201" s="120"/>
      <c r="G201" s="126">
        <f>G202+G203+G204</f>
        <v>3280237</v>
      </c>
      <c r="H201" s="126">
        <f>H202+H203+H204</f>
        <v>1893657.0699999998</v>
      </c>
      <c r="I201" s="259">
        <f t="shared" si="21"/>
        <v>57.729275963901387</v>
      </c>
    </row>
    <row r="202" spans="1:9" ht="16.5">
      <c r="A202" s="140" t="s">
        <v>66</v>
      </c>
      <c r="B202" s="116" t="s">
        <v>0</v>
      </c>
      <c r="C202" s="116" t="s">
        <v>78</v>
      </c>
      <c r="D202" s="116" t="s">
        <v>8</v>
      </c>
      <c r="E202" s="120" t="s">
        <v>605</v>
      </c>
      <c r="F202" s="120" t="s">
        <v>67</v>
      </c>
      <c r="G202" s="126">
        <v>1689536</v>
      </c>
      <c r="H202" s="126">
        <v>727558.47</v>
      </c>
      <c r="I202" s="322">
        <f>H202/G202*100</f>
        <v>43.062620151331487</v>
      </c>
    </row>
    <row r="203" spans="1:9" ht="33">
      <c r="A203" s="140" t="s">
        <v>24</v>
      </c>
      <c r="B203" s="116" t="s">
        <v>0</v>
      </c>
      <c r="C203" s="116" t="s">
        <v>78</v>
      </c>
      <c r="D203" s="116" t="s">
        <v>8</v>
      </c>
      <c r="E203" s="120" t="s">
        <v>605</v>
      </c>
      <c r="F203" s="120" t="s">
        <v>25</v>
      </c>
      <c r="G203" s="126">
        <v>1249701</v>
      </c>
      <c r="H203" s="126">
        <v>924947.6</v>
      </c>
      <c r="I203" s="322">
        <f t="shared" ref="I203:I208" si="23">H203/G203*100</f>
        <v>74.013512032078069</v>
      </c>
    </row>
    <row r="204" spans="1:9" ht="16.5">
      <c r="A204" s="140" t="s">
        <v>26</v>
      </c>
      <c r="B204" s="116" t="s">
        <v>0</v>
      </c>
      <c r="C204" s="116" t="s">
        <v>78</v>
      </c>
      <c r="D204" s="116" t="s">
        <v>8</v>
      </c>
      <c r="E204" s="120" t="s">
        <v>605</v>
      </c>
      <c r="F204" s="120" t="s">
        <v>27</v>
      </c>
      <c r="G204" s="126">
        <v>341000</v>
      </c>
      <c r="H204" s="126">
        <v>241151</v>
      </c>
      <c r="I204" s="322">
        <f t="shared" si="23"/>
        <v>70.718768328445748</v>
      </c>
    </row>
    <row r="205" spans="1:9" ht="16.5">
      <c r="A205" s="135" t="s">
        <v>309</v>
      </c>
      <c r="B205" s="116" t="s">
        <v>0</v>
      </c>
      <c r="C205" s="116" t="s">
        <v>78</v>
      </c>
      <c r="D205" s="116" t="s">
        <v>8</v>
      </c>
      <c r="E205" s="120" t="s">
        <v>606</v>
      </c>
      <c r="F205" s="120"/>
      <c r="G205" s="126">
        <f>G206</f>
        <v>292700</v>
      </c>
      <c r="H205" s="126">
        <f>H206</f>
        <v>195471.68</v>
      </c>
      <c r="I205" s="322">
        <f t="shared" si="23"/>
        <v>66.782261701400742</v>
      </c>
    </row>
    <row r="206" spans="1:9" ht="16.5">
      <c r="A206" s="135" t="s">
        <v>82</v>
      </c>
      <c r="B206" s="116" t="s">
        <v>0</v>
      </c>
      <c r="C206" s="116" t="s">
        <v>78</v>
      </c>
      <c r="D206" s="116" t="s">
        <v>8</v>
      </c>
      <c r="E206" s="120" t="s">
        <v>607</v>
      </c>
      <c r="F206" s="120"/>
      <c r="G206" s="126">
        <f>G207</f>
        <v>292700</v>
      </c>
      <c r="H206" s="126">
        <f>H207</f>
        <v>195471.68</v>
      </c>
      <c r="I206" s="322">
        <f t="shared" si="23"/>
        <v>66.782261701400742</v>
      </c>
    </row>
    <row r="207" spans="1:9" ht="33">
      <c r="A207" s="140" t="s">
        <v>24</v>
      </c>
      <c r="B207" s="116" t="s">
        <v>0</v>
      </c>
      <c r="C207" s="116" t="s">
        <v>78</v>
      </c>
      <c r="D207" s="116" t="s">
        <v>8</v>
      </c>
      <c r="E207" s="120" t="s">
        <v>607</v>
      </c>
      <c r="F207" s="120" t="s">
        <v>25</v>
      </c>
      <c r="G207" s="126">
        <v>292700</v>
      </c>
      <c r="H207" s="126">
        <v>195471.68</v>
      </c>
      <c r="I207" s="322">
        <f t="shared" si="23"/>
        <v>66.782261701400742</v>
      </c>
    </row>
    <row r="208" spans="1:9" ht="17.25" thickBot="1">
      <c r="A208" s="160" t="s">
        <v>83</v>
      </c>
      <c r="B208" s="161"/>
      <c r="C208" s="162"/>
      <c r="D208" s="162"/>
      <c r="E208" s="162"/>
      <c r="F208" s="162"/>
      <c r="G208" s="163">
        <f>G18+G54+G61+G79+G85+G138+G169+G193+G163</f>
        <v>29015836.719999999</v>
      </c>
      <c r="H208" s="163">
        <f>H18+H54+H61+H79+H85+H138+H169+H193+H163</f>
        <v>17585460.759999998</v>
      </c>
      <c r="I208" s="321">
        <f t="shared" si="23"/>
        <v>60.606423070607896</v>
      </c>
    </row>
  </sheetData>
  <sheetProtection selectLockedCells="1" selectUnlockedCells="1"/>
  <mergeCells count="4">
    <mergeCell ref="A11:L11"/>
    <mergeCell ref="A12:L12"/>
    <mergeCell ref="A13:K13"/>
    <mergeCell ref="A14:K14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59" max="10" man="1"/>
    <brk id="114" max="10" man="1"/>
    <brk id="1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80" workbookViewId="0">
      <selection activeCell="A12" sqref="A12:H12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7.4257812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6.5">
      <c r="A1" s="184"/>
      <c r="B1" s="324" t="s">
        <v>734</v>
      </c>
      <c r="C1" s="324"/>
      <c r="D1" s="324"/>
      <c r="E1" s="76"/>
      <c r="F1" s="185"/>
      <c r="G1" s="66"/>
      <c r="H1" s="66"/>
      <c r="I1" s="66"/>
    </row>
    <row r="2" spans="1:9" ht="16.5">
      <c r="A2" s="186"/>
      <c r="B2" s="76" t="s">
        <v>735</v>
      </c>
      <c r="C2" s="76"/>
      <c r="D2" s="324"/>
      <c r="E2" s="76"/>
      <c r="F2" s="188"/>
      <c r="G2" s="66"/>
      <c r="H2" s="66"/>
      <c r="I2" s="66"/>
    </row>
    <row r="3" spans="1:9" ht="16.5">
      <c r="A3" s="189"/>
      <c r="B3" s="76" t="s">
        <v>736</v>
      </c>
      <c r="C3" s="76"/>
      <c r="D3" s="324"/>
      <c r="E3" s="76"/>
      <c r="F3" s="190"/>
      <c r="G3" s="66"/>
      <c r="H3" s="67"/>
      <c r="I3" s="67"/>
    </row>
    <row r="4" spans="1:9" ht="16.5">
      <c r="A4" s="184"/>
      <c r="B4" s="76" t="s">
        <v>744</v>
      </c>
      <c r="C4" s="76"/>
      <c r="D4" s="324"/>
      <c r="E4" s="76"/>
      <c r="F4" s="185"/>
      <c r="G4" s="66"/>
      <c r="H4" s="66"/>
      <c r="I4" s="66"/>
    </row>
    <row r="5" spans="1:9" ht="16.5">
      <c r="A5" s="191"/>
      <c r="B5" s="76" t="s">
        <v>748</v>
      </c>
      <c r="C5" s="76"/>
      <c r="D5" s="324"/>
      <c r="E5" s="76"/>
      <c r="F5" s="185"/>
      <c r="G5" s="66"/>
      <c r="H5" s="66"/>
      <c r="I5" s="66"/>
    </row>
    <row r="6" spans="1:9" ht="15.75">
      <c r="A6" s="191"/>
      <c r="B6" s="187"/>
      <c r="C6" s="190"/>
      <c r="D6" s="190"/>
      <c r="E6" s="190"/>
      <c r="F6" s="190"/>
      <c r="G6" s="66"/>
      <c r="H6" s="66"/>
      <c r="I6" s="66"/>
    </row>
    <row r="7" spans="1:9" ht="15.75">
      <c r="A7" s="191"/>
      <c r="B7" s="187"/>
      <c r="C7" s="190"/>
      <c r="D7" s="190"/>
      <c r="E7" s="190"/>
      <c r="F7" s="190"/>
      <c r="G7" s="66"/>
      <c r="H7" s="66"/>
      <c r="I7" s="66"/>
    </row>
    <row r="8" spans="1:9" ht="15.75">
      <c r="A8" s="191"/>
      <c r="B8" s="187"/>
      <c r="C8" s="190"/>
      <c r="D8" s="190"/>
      <c r="E8" s="190"/>
      <c r="F8" s="190"/>
      <c r="G8" s="66"/>
      <c r="H8" s="66"/>
      <c r="I8" s="66"/>
    </row>
    <row r="9" spans="1:9" ht="15.75">
      <c r="A9" s="191"/>
      <c r="B9" s="187"/>
      <c r="C9" s="185"/>
      <c r="D9" s="185"/>
      <c r="E9" s="185"/>
      <c r="F9" s="185"/>
      <c r="G9" s="66"/>
      <c r="H9" s="66"/>
      <c r="I9" s="66"/>
    </row>
    <row r="10" spans="1:9" ht="15.75">
      <c r="A10" s="184"/>
      <c r="B10" s="185"/>
      <c r="C10" s="185"/>
      <c r="D10" s="185"/>
      <c r="E10" s="185"/>
      <c r="F10" s="185"/>
      <c r="G10" s="66"/>
      <c r="H10" s="66"/>
      <c r="I10" s="66"/>
    </row>
    <row r="11" spans="1:9" ht="20.25">
      <c r="A11" s="332" t="s">
        <v>678</v>
      </c>
      <c r="B11" s="332"/>
      <c r="C11" s="332"/>
      <c r="D11" s="332"/>
      <c r="E11" s="332"/>
      <c r="F11" s="338"/>
      <c r="G11" s="338"/>
      <c r="H11" s="338"/>
      <c r="I11" s="338"/>
    </row>
    <row r="12" spans="1:9" ht="72" customHeight="1">
      <c r="A12" s="341" t="s">
        <v>725</v>
      </c>
      <c r="B12" s="341"/>
      <c r="C12" s="341"/>
      <c r="D12" s="341"/>
      <c r="E12" s="341"/>
      <c r="F12" s="341"/>
      <c r="G12" s="341"/>
      <c r="H12" s="341"/>
    </row>
    <row r="13" spans="1:9" ht="16.5">
      <c r="A13" s="340" t="s">
        <v>159</v>
      </c>
      <c r="B13" s="340"/>
      <c r="C13" s="340"/>
      <c r="D13" s="340"/>
      <c r="E13" s="340"/>
      <c r="F13" s="340"/>
    </row>
    <row r="14" spans="1:9" ht="18.75" customHeight="1" thickBot="1">
      <c r="A14" s="149"/>
      <c r="B14" s="70" t="s">
        <v>159</v>
      </c>
      <c r="C14" s="150"/>
      <c r="D14" s="150"/>
      <c r="E14" s="150"/>
      <c r="F14" s="72" t="s">
        <v>101</v>
      </c>
    </row>
    <row r="15" spans="1:9" ht="60.75" customHeight="1">
      <c r="A15" s="246" t="s">
        <v>103</v>
      </c>
      <c r="B15" s="247" t="s">
        <v>3</v>
      </c>
      <c r="C15" s="247" t="s">
        <v>4</v>
      </c>
      <c r="D15" s="248" t="s">
        <v>577</v>
      </c>
      <c r="E15" s="248" t="s">
        <v>724</v>
      </c>
      <c r="F15" s="249" t="s">
        <v>680</v>
      </c>
    </row>
    <row r="16" spans="1:9" ht="16.5">
      <c r="A16" s="269" t="s">
        <v>7</v>
      </c>
      <c r="B16" s="110" t="s">
        <v>8</v>
      </c>
      <c r="C16" s="110"/>
      <c r="D16" s="111">
        <f>D17+D18+D19+D20+D21</f>
        <v>5919876</v>
      </c>
      <c r="E16" s="111">
        <f>E17+E18+E19+E20+E21</f>
        <v>3581418.4000000004</v>
      </c>
      <c r="F16" s="270">
        <f>E16/D16*100</f>
        <v>60.498199624451601</v>
      </c>
    </row>
    <row r="17" spans="1:7" ht="33">
      <c r="A17" s="271" t="s">
        <v>9</v>
      </c>
      <c r="B17" s="107" t="s">
        <v>8</v>
      </c>
      <c r="C17" s="120" t="s">
        <v>10</v>
      </c>
      <c r="D17" s="118">
        <f>[3]Вед.2019!G20</f>
        <v>1126976</v>
      </c>
      <c r="E17" s="118">
        <f>Вед.2019!H19</f>
        <v>708380.97</v>
      </c>
      <c r="F17" s="272">
        <f t="shared" ref="F17:F43" si="0">E17/D17*100</f>
        <v>62.856792868703501</v>
      </c>
      <c r="G17" s="58"/>
    </row>
    <row r="18" spans="1:7" ht="49.5">
      <c r="A18" s="271" t="s">
        <v>16</v>
      </c>
      <c r="B18" s="107" t="s">
        <v>8</v>
      </c>
      <c r="C18" s="120" t="s">
        <v>17</v>
      </c>
      <c r="D18" s="126">
        <f>[3]Вед.2019!G25</f>
        <v>427835</v>
      </c>
      <c r="E18" s="126">
        <v>317262.44</v>
      </c>
      <c r="F18" s="272">
        <f t="shared" si="0"/>
        <v>74.15532623558147</v>
      </c>
      <c r="G18" s="58"/>
    </row>
    <row r="19" spans="1:7" ht="49.5">
      <c r="A19" s="271" t="s">
        <v>20</v>
      </c>
      <c r="B19" s="107" t="s">
        <v>8</v>
      </c>
      <c r="C19" s="107" t="s">
        <v>21</v>
      </c>
      <c r="D19" s="118">
        <f>[3]Вед.2019!G30</f>
        <v>4114065</v>
      </c>
      <c r="E19" s="118">
        <v>2394683.08</v>
      </c>
      <c r="F19" s="272">
        <f t="shared" si="0"/>
        <v>58.207225213991521</v>
      </c>
      <c r="G19" s="58"/>
    </row>
    <row r="20" spans="1:7" ht="18.75">
      <c r="A20" s="273" t="s">
        <v>253</v>
      </c>
      <c r="B20" s="151" t="s">
        <v>8</v>
      </c>
      <c r="C20" s="151" t="s">
        <v>78</v>
      </c>
      <c r="D20" s="122">
        <f>[3]Вед.2019!G38</f>
        <v>25000</v>
      </c>
      <c r="E20" s="122">
        <f>[2]Вед.2019!H38</f>
        <v>0</v>
      </c>
      <c r="F20" s="272">
        <f t="shared" si="0"/>
        <v>0</v>
      </c>
      <c r="G20" s="62"/>
    </row>
    <row r="21" spans="1:7" ht="16.5">
      <c r="A21" s="271" t="s">
        <v>28</v>
      </c>
      <c r="B21" s="107" t="s">
        <v>8</v>
      </c>
      <c r="C21" s="107" t="s">
        <v>29</v>
      </c>
      <c r="D21" s="118">
        <f>[3]Вед.2019!G43</f>
        <v>226000</v>
      </c>
      <c r="E21" s="118">
        <v>161091.91</v>
      </c>
      <c r="F21" s="272">
        <f t="shared" si="0"/>
        <v>71.279606194690274</v>
      </c>
      <c r="G21" s="58"/>
    </row>
    <row r="22" spans="1:7" ht="20.25" customHeight="1">
      <c r="A22" s="274" t="s">
        <v>31</v>
      </c>
      <c r="B22" s="152" t="s">
        <v>10</v>
      </c>
      <c r="C22" s="153"/>
      <c r="D22" s="250">
        <f>D23</f>
        <v>310200</v>
      </c>
      <c r="E22" s="250">
        <f>E23</f>
        <v>196622.05</v>
      </c>
      <c r="F22" s="270">
        <f t="shared" si="0"/>
        <v>63.385573823339783</v>
      </c>
    </row>
    <row r="23" spans="1:7" ht="18.75" customHeight="1">
      <c r="A23" s="271" t="s">
        <v>32</v>
      </c>
      <c r="B23" s="107" t="s">
        <v>10</v>
      </c>
      <c r="C23" s="120" t="s">
        <v>17</v>
      </c>
      <c r="D23" s="194">
        <v>310200</v>
      </c>
      <c r="E23" s="194">
        <v>196622.05</v>
      </c>
      <c r="F23" s="272">
        <f t="shared" si="0"/>
        <v>63.385573823339783</v>
      </c>
      <c r="G23" s="58"/>
    </row>
    <row r="24" spans="1:7" ht="33">
      <c r="A24" s="269" t="s">
        <v>34</v>
      </c>
      <c r="B24" s="110" t="s">
        <v>17</v>
      </c>
      <c r="C24" s="110"/>
      <c r="D24" s="111">
        <f>D25+D26</f>
        <v>65600</v>
      </c>
      <c r="E24" s="111">
        <f>E25+E26</f>
        <v>25695</v>
      </c>
      <c r="F24" s="270">
        <f t="shared" si="0"/>
        <v>39.169207317073166</v>
      </c>
    </row>
    <row r="25" spans="1:7" ht="17.25" customHeight="1">
      <c r="A25" s="271" t="s">
        <v>35</v>
      </c>
      <c r="B25" s="107" t="s">
        <v>17</v>
      </c>
      <c r="C25" s="107" t="s">
        <v>10</v>
      </c>
      <c r="D25" s="126">
        <f>[3]Вед.2019!G63</f>
        <v>17600</v>
      </c>
      <c r="E25" s="126">
        <v>10600</v>
      </c>
      <c r="F25" s="272">
        <f t="shared" si="0"/>
        <v>60.227272727272727</v>
      </c>
      <c r="G25" s="58"/>
    </row>
    <row r="26" spans="1:7" ht="15.75" customHeight="1">
      <c r="A26" s="275" t="s">
        <v>42</v>
      </c>
      <c r="B26" s="107" t="s">
        <v>17</v>
      </c>
      <c r="C26" s="107" t="s">
        <v>43</v>
      </c>
      <c r="D26" s="126">
        <f>[3]Вед.2019!G74</f>
        <v>48000</v>
      </c>
      <c r="E26" s="126">
        <v>15095</v>
      </c>
      <c r="F26" s="272">
        <f t="shared" si="0"/>
        <v>31.447916666666664</v>
      </c>
      <c r="G26" s="58"/>
    </row>
    <row r="27" spans="1:7" ht="18.75" customHeight="1">
      <c r="A27" s="269" t="s">
        <v>44</v>
      </c>
      <c r="B27" s="110" t="s">
        <v>21</v>
      </c>
      <c r="C27" s="110"/>
      <c r="D27" s="121">
        <f>+D28</f>
        <v>689638.72</v>
      </c>
      <c r="E27" s="121">
        <f>+E28</f>
        <v>302110.78000000003</v>
      </c>
      <c r="F27" s="270">
        <f t="shared" si="0"/>
        <v>43.80710816237233</v>
      </c>
    </row>
    <row r="28" spans="1:7" ht="16.5">
      <c r="A28" s="271" t="s">
        <v>46</v>
      </c>
      <c r="B28" s="120" t="s">
        <v>21</v>
      </c>
      <c r="C28" s="117" t="s">
        <v>38</v>
      </c>
      <c r="D28" s="118">
        <f>[3]Вед.2019!G81</f>
        <v>689638.72</v>
      </c>
      <c r="E28" s="118">
        <v>302110.78000000003</v>
      </c>
      <c r="F28" s="272">
        <f t="shared" si="0"/>
        <v>43.80710816237233</v>
      </c>
      <c r="G28" s="58"/>
    </row>
    <row r="29" spans="1:7" ht="16.5">
      <c r="A29" s="269" t="s">
        <v>48</v>
      </c>
      <c r="B29" s="110" t="s">
        <v>49</v>
      </c>
      <c r="C29" s="110"/>
      <c r="D29" s="111">
        <f>D30+D31+D32+D33</f>
        <v>3803034</v>
      </c>
      <c r="E29" s="111">
        <f>E30+E31+E32+E33</f>
        <v>1614666.71</v>
      </c>
      <c r="F29" s="270">
        <f t="shared" si="0"/>
        <v>42.457330384109113</v>
      </c>
      <c r="G29" s="154"/>
    </row>
    <row r="30" spans="1:7" ht="16.5">
      <c r="A30" s="276" t="s">
        <v>50</v>
      </c>
      <c r="B30" s="251" t="s">
        <v>49</v>
      </c>
      <c r="C30" s="155" t="s">
        <v>8</v>
      </c>
      <c r="D30" s="252">
        <v>79264</v>
      </c>
      <c r="E30" s="252">
        <f>[2]Вед.2019!H87</f>
        <v>0</v>
      </c>
      <c r="F30" s="272">
        <f t="shared" si="0"/>
        <v>0</v>
      </c>
      <c r="G30" s="58"/>
    </row>
    <row r="31" spans="1:7" ht="16.5">
      <c r="A31" s="271" t="s">
        <v>51</v>
      </c>
      <c r="B31" s="107" t="s">
        <v>49</v>
      </c>
      <c r="C31" s="107" t="s">
        <v>10</v>
      </c>
      <c r="D31" s="194">
        <v>2181500</v>
      </c>
      <c r="E31" s="194">
        <v>1029244.32</v>
      </c>
      <c r="F31" s="272">
        <f t="shared" si="0"/>
        <v>47.180578501031398</v>
      </c>
      <c r="G31" s="58"/>
    </row>
    <row r="32" spans="1:7" ht="16.5">
      <c r="A32" s="271" t="s">
        <v>54</v>
      </c>
      <c r="B32" s="120" t="s">
        <v>49</v>
      </c>
      <c r="C32" s="120" t="s">
        <v>17</v>
      </c>
      <c r="D32" s="194">
        <v>1342270</v>
      </c>
      <c r="E32" s="194">
        <v>413597.24</v>
      </c>
      <c r="F32" s="272">
        <f t="shared" si="0"/>
        <v>30.813267077413638</v>
      </c>
      <c r="G32" s="58"/>
    </row>
    <row r="33" spans="1:7" ht="16.5">
      <c r="A33" s="277" t="s">
        <v>626</v>
      </c>
      <c r="B33" s="120" t="s">
        <v>49</v>
      </c>
      <c r="C33" s="120" t="s">
        <v>49</v>
      </c>
      <c r="D33" s="194">
        <v>200000</v>
      </c>
      <c r="E33" s="194">
        <v>171825.15</v>
      </c>
      <c r="F33" s="272">
        <f t="shared" si="0"/>
        <v>85.912575000000004</v>
      </c>
      <c r="G33" s="58"/>
    </row>
    <row r="34" spans="1:7" ht="16.5">
      <c r="A34" s="269" t="s">
        <v>62</v>
      </c>
      <c r="B34" s="110" t="s">
        <v>63</v>
      </c>
      <c r="C34" s="110"/>
      <c r="D34" s="111">
        <f>D35+D36</f>
        <v>14192487</v>
      </c>
      <c r="E34" s="111">
        <f>E35+E36</f>
        <v>9519698.7599999998</v>
      </c>
      <c r="F34" s="270">
        <f t="shared" si="0"/>
        <v>67.07562078443334</v>
      </c>
    </row>
    <row r="35" spans="1:7" ht="16.5">
      <c r="A35" s="271" t="s">
        <v>37</v>
      </c>
      <c r="B35" s="107" t="s">
        <v>63</v>
      </c>
      <c r="C35" s="107" t="s">
        <v>8</v>
      </c>
      <c r="D35" s="126">
        <f>[3]Вед.2019!G134</f>
        <v>11753571</v>
      </c>
      <c r="E35" s="126">
        <v>8000241.5599999996</v>
      </c>
      <c r="F35" s="272">
        <f t="shared" si="0"/>
        <v>68.066475797015215</v>
      </c>
      <c r="G35" s="58"/>
    </row>
    <row r="36" spans="1:7" ht="16.5">
      <c r="A36" s="271" t="s">
        <v>69</v>
      </c>
      <c r="B36" s="120" t="s">
        <v>63</v>
      </c>
      <c r="C36" s="120" t="s">
        <v>21</v>
      </c>
      <c r="D36" s="122">
        <f>[3]Вед.2019!G152</f>
        <v>2438916</v>
      </c>
      <c r="E36" s="122">
        <v>1519457.2</v>
      </c>
      <c r="F36" s="272">
        <f t="shared" si="0"/>
        <v>62.300513834834817</v>
      </c>
    </row>
    <row r="37" spans="1:7" ht="16.5">
      <c r="A37" s="269" t="s">
        <v>632</v>
      </c>
      <c r="B37" s="110" t="s">
        <v>38</v>
      </c>
      <c r="C37" s="110"/>
      <c r="D37" s="121">
        <f>D38</f>
        <v>0</v>
      </c>
      <c r="E37" s="121">
        <f>E38</f>
        <v>0</v>
      </c>
      <c r="F37" s="270">
        <v>0</v>
      </c>
    </row>
    <row r="38" spans="1:7" ht="16.5">
      <c r="A38" s="271" t="s">
        <v>633</v>
      </c>
      <c r="B38" s="120" t="s">
        <v>38</v>
      </c>
      <c r="C38" s="120" t="s">
        <v>38</v>
      </c>
      <c r="D38" s="122">
        <v>0</v>
      </c>
      <c r="E38" s="122">
        <v>0</v>
      </c>
      <c r="F38" s="272">
        <v>0</v>
      </c>
    </row>
    <row r="39" spans="1:7" ht="16.5">
      <c r="A39" s="269" t="s">
        <v>70</v>
      </c>
      <c r="B39" s="110" t="s">
        <v>43</v>
      </c>
      <c r="C39" s="110"/>
      <c r="D39" s="121">
        <f>D40+D41</f>
        <v>452564</v>
      </c>
      <c r="E39" s="121">
        <f>E40+E41</f>
        <v>256120.31</v>
      </c>
      <c r="F39" s="270">
        <f t="shared" si="0"/>
        <v>56.593169142927849</v>
      </c>
    </row>
    <row r="40" spans="1:7" ht="16.5">
      <c r="A40" s="278" t="s">
        <v>71</v>
      </c>
      <c r="B40" s="115" t="s">
        <v>43</v>
      </c>
      <c r="C40" s="117" t="s">
        <v>8</v>
      </c>
      <c r="D40" s="118">
        <f>[3]Вед.2019!G165</f>
        <v>147564</v>
      </c>
      <c r="E40" s="118">
        <v>110673</v>
      </c>
      <c r="F40" s="272">
        <f t="shared" si="0"/>
        <v>75</v>
      </c>
    </row>
    <row r="41" spans="1:7" ht="16.5">
      <c r="A41" s="271" t="s">
        <v>74</v>
      </c>
      <c r="B41" s="120" t="s">
        <v>43</v>
      </c>
      <c r="C41" s="120" t="s">
        <v>17</v>
      </c>
      <c r="D41" s="122">
        <f>[3]Вед.2019!G170</f>
        <v>305000</v>
      </c>
      <c r="E41" s="122">
        <v>145447.31</v>
      </c>
      <c r="F41" s="272">
        <f t="shared" si="0"/>
        <v>47.687642622950818</v>
      </c>
    </row>
    <row r="42" spans="1:7" ht="16.5">
      <c r="A42" s="279" t="s">
        <v>77</v>
      </c>
      <c r="B42" s="110" t="s">
        <v>78</v>
      </c>
      <c r="C42" s="110"/>
      <c r="D42" s="121">
        <f>D43</f>
        <v>3582437</v>
      </c>
      <c r="E42" s="121">
        <f>E43</f>
        <v>2089128.75</v>
      </c>
      <c r="F42" s="270">
        <f t="shared" si="0"/>
        <v>58.315854542592092</v>
      </c>
      <c r="G42" s="156"/>
    </row>
    <row r="43" spans="1:7" ht="16.5">
      <c r="A43" s="280" t="s">
        <v>79</v>
      </c>
      <c r="B43" s="120" t="s">
        <v>78</v>
      </c>
      <c r="C43" s="107" t="s">
        <v>8</v>
      </c>
      <c r="D43" s="118">
        <f>[3]Вед.2019!G189</f>
        <v>3582437</v>
      </c>
      <c r="E43" s="118">
        <v>2089128.75</v>
      </c>
      <c r="F43" s="272">
        <f t="shared" si="0"/>
        <v>58.315854542592092</v>
      </c>
      <c r="G43" s="58"/>
    </row>
    <row r="44" spans="1:7" ht="18" customHeight="1">
      <c r="A44" s="281" t="s">
        <v>83</v>
      </c>
      <c r="B44" s="282"/>
      <c r="C44" s="282"/>
      <c r="D44" s="283">
        <f>D16+D22+D24+D27+D29+D34+D39+D42+D37</f>
        <v>29015836.719999999</v>
      </c>
      <c r="E44" s="283">
        <f>E16+E22+E24+E27+E29+E34+E39+E42+E37</f>
        <v>17585460.759999998</v>
      </c>
      <c r="F44" s="283">
        <f>E44/D44*100</f>
        <v>60.606423070607896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66"/>
  <sheetViews>
    <sheetView tabSelected="1" view="pageBreakPreview" zoomScaleNormal="80" workbookViewId="0">
      <selection activeCell="A18" sqref="A18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0.85546875" style="79" customWidth="1"/>
    <col min="5" max="5" width="22.28515625" style="79" customWidth="1"/>
    <col min="6" max="6" width="10.85546875" style="80" customWidth="1"/>
    <col min="7" max="7" width="6.5703125" style="79" hidden="1" customWidth="1"/>
    <col min="8" max="8" width="18.140625" style="79" hidden="1" customWidth="1"/>
    <col min="9" max="11" width="9.140625" style="79" hidden="1" customWidth="1"/>
    <col min="12" max="16384" width="9.140625" style="79"/>
  </cols>
  <sheetData>
    <row r="1" spans="1:255" ht="16.5">
      <c r="A1" s="196"/>
      <c r="B1" s="324" t="s">
        <v>737</v>
      </c>
      <c r="C1" s="324"/>
      <c r="D1" s="324"/>
      <c r="E1" s="76"/>
      <c r="F1" s="197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6.5">
      <c r="A2" s="198"/>
      <c r="B2" s="76" t="s">
        <v>735</v>
      </c>
      <c r="C2" s="76"/>
      <c r="D2" s="324"/>
      <c r="E2" s="76"/>
      <c r="F2" s="199"/>
      <c r="G2" s="178"/>
      <c r="H2" s="17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6.5">
      <c r="A3" s="200"/>
      <c r="B3" s="76" t="s">
        <v>736</v>
      </c>
      <c r="C3" s="76"/>
      <c r="D3" s="324"/>
      <c r="E3" s="76"/>
      <c r="F3" s="201"/>
      <c r="G3" s="178"/>
      <c r="H3" s="18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6.5">
      <c r="A4" s="196"/>
      <c r="B4" s="76" t="s">
        <v>744</v>
      </c>
      <c r="C4" s="76"/>
      <c r="D4" s="324"/>
      <c r="E4" s="76"/>
      <c r="F4" s="197"/>
      <c r="G4" s="182"/>
      <c r="H4" s="17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6.5">
      <c r="A5"/>
      <c r="B5" s="76" t="s">
        <v>749</v>
      </c>
      <c r="C5" s="76"/>
      <c r="D5" s="324"/>
      <c r="E5" s="76"/>
      <c r="F5" s="182"/>
      <c r="G5" s="182"/>
      <c r="H5" s="17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81"/>
      <c r="C6" s="183"/>
      <c r="D6" s="183"/>
      <c r="E6" s="183"/>
      <c r="F6" s="183"/>
      <c r="G6" s="183"/>
      <c r="H6" s="18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77"/>
      <c r="C7" s="178"/>
      <c r="D7" s="178"/>
      <c r="E7" s="178"/>
      <c r="F7" s="178"/>
      <c r="G7" s="183"/>
      <c r="H7" s="18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81"/>
      <c r="C8" s="182"/>
      <c r="D8" s="182"/>
      <c r="E8" s="182"/>
      <c r="F8" s="182"/>
      <c r="G8" s="182"/>
      <c r="H8" s="17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81"/>
      <c r="C9" s="182"/>
      <c r="D9" s="182"/>
      <c r="E9" s="182"/>
      <c r="F9" s="182"/>
      <c r="G9" s="182"/>
      <c r="H9" s="17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81"/>
      <c r="C10" s="182"/>
      <c r="D10" s="182"/>
      <c r="E10" s="182"/>
      <c r="F10" s="182"/>
      <c r="G10" s="182"/>
      <c r="H10" s="17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42" t="s">
        <v>678</v>
      </c>
      <c r="B11" s="342"/>
      <c r="C11" s="342"/>
      <c r="D11" s="342"/>
      <c r="E11" s="342"/>
      <c r="F11" s="342"/>
      <c r="G11" s="342"/>
      <c r="H11" s="342"/>
      <c r="I11" s="342"/>
      <c r="J11" s="342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40" t="s">
        <v>683</v>
      </c>
      <c r="B12" s="340"/>
      <c r="C12" s="340"/>
      <c r="D12" s="340"/>
      <c r="E12" s="340"/>
      <c r="F12" s="340"/>
      <c r="G12" s="340"/>
      <c r="H12" s="340"/>
      <c r="I12" s="340"/>
      <c r="J12" s="340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40" t="s">
        <v>433</v>
      </c>
      <c r="B13" s="340"/>
      <c r="C13" s="340"/>
      <c r="D13" s="340"/>
      <c r="E13" s="340"/>
      <c r="F13" s="340"/>
      <c r="G13" s="340"/>
      <c r="H13" s="340"/>
      <c r="I13" s="340"/>
      <c r="J13" s="340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43" t="s">
        <v>684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3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40" t="s">
        <v>726</v>
      </c>
      <c r="B15" s="340"/>
      <c r="C15" s="340"/>
      <c r="D15" s="340"/>
      <c r="E15" s="340"/>
      <c r="F15" s="340"/>
      <c r="G15" s="340"/>
      <c r="H15" s="340"/>
      <c r="I15" s="340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59"/>
      <c r="D16" s="159"/>
      <c r="E16" s="159"/>
      <c r="F16" s="159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101</v>
      </c>
      <c r="G17" s="83"/>
      <c r="H17" s="62"/>
    </row>
    <row r="18" spans="1:11" ht="50.25" thickBot="1">
      <c r="A18" s="256" t="s">
        <v>103</v>
      </c>
      <c r="B18" s="257" t="s">
        <v>5</v>
      </c>
      <c r="C18" s="258" t="s">
        <v>6</v>
      </c>
      <c r="D18" s="248" t="s">
        <v>641</v>
      </c>
      <c r="E18" s="248" t="s">
        <v>724</v>
      </c>
      <c r="F18" s="249" t="s">
        <v>680</v>
      </c>
      <c r="G18" s="84"/>
      <c r="H18" s="84"/>
    </row>
    <row r="19" spans="1:11" ht="21" customHeight="1" thickBot="1">
      <c r="A19" s="286" t="s">
        <v>58</v>
      </c>
      <c r="B19" s="287"/>
      <c r="C19" s="288"/>
      <c r="D19" s="289">
        <f>D20+D24+D29+D36+D48+D63+D74+D78+D82+D86+D103+D118+D130+D134+D138</f>
        <v>22803760.719999999</v>
      </c>
      <c r="E19" s="289">
        <f>E20+E24+E29+E36+E48+E63+E74+E78+E82+E86+E103+E118+E130+E134+E138</f>
        <v>13807420.309999999</v>
      </c>
      <c r="F19" s="289">
        <f t="shared" ref="F19:F44" si="0">E19/D19*100</f>
        <v>60.548873843822712</v>
      </c>
      <c r="G19" s="68"/>
      <c r="H19" s="85"/>
    </row>
    <row r="20" spans="1:11" ht="50.25" customHeight="1">
      <c r="A20" s="290" t="s">
        <v>619</v>
      </c>
      <c r="B20" s="291" t="s">
        <v>266</v>
      </c>
      <c r="C20" s="291"/>
      <c r="D20" s="292">
        <f t="shared" ref="D20:E22" si="1">D21</f>
        <v>48300</v>
      </c>
      <c r="E20" s="292">
        <f t="shared" si="1"/>
        <v>39009.53</v>
      </c>
      <c r="F20" s="293">
        <f t="shared" si="0"/>
        <v>80.765072463768121</v>
      </c>
      <c r="G20" s="86"/>
      <c r="H20" s="85"/>
    </row>
    <row r="21" spans="1:11" ht="18.75" customHeight="1" thickBot="1">
      <c r="A21" s="101" t="s">
        <v>269</v>
      </c>
      <c r="B21" s="117" t="s">
        <v>267</v>
      </c>
      <c r="C21" s="117"/>
      <c r="D21" s="118">
        <f t="shared" si="1"/>
        <v>48300</v>
      </c>
      <c r="E21" s="118">
        <f t="shared" si="1"/>
        <v>39009.53</v>
      </c>
      <c r="F21" s="285">
        <f t="shared" si="0"/>
        <v>80.765072463768121</v>
      </c>
      <c r="G21" s="86"/>
      <c r="H21" s="85"/>
    </row>
    <row r="22" spans="1:11" ht="17.25" customHeight="1" thickBot="1">
      <c r="A22" s="133" t="s">
        <v>45</v>
      </c>
      <c r="B22" s="117" t="s">
        <v>268</v>
      </c>
      <c r="C22" s="117"/>
      <c r="D22" s="118">
        <f t="shared" si="1"/>
        <v>48300</v>
      </c>
      <c r="E22" s="118">
        <f t="shared" si="1"/>
        <v>39009.53</v>
      </c>
      <c r="F22" s="285">
        <f t="shared" si="0"/>
        <v>80.765072463768121</v>
      </c>
      <c r="G22" s="86"/>
      <c r="H22" s="85"/>
      <c r="K22" s="164"/>
    </row>
    <row r="23" spans="1:11" ht="36.200000000000003" customHeight="1">
      <c r="A23" s="140" t="s">
        <v>24</v>
      </c>
      <c r="B23" s="117" t="s">
        <v>268</v>
      </c>
      <c r="C23" s="117" t="s">
        <v>25</v>
      </c>
      <c r="D23" s="118">
        <v>48300</v>
      </c>
      <c r="E23" s="118">
        <v>39009.53</v>
      </c>
      <c r="F23" s="285">
        <f t="shared" si="0"/>
        <v>80.765072463768121</v>
      </c>
      <c r="G23" s="86"/>
      <c r="H23" s="85"/>
    </row>
    <row r="24" spans="1:11" ht="50.25" customHeight="1">
      <c r="A24" s="131" t="s">
        <v>620</v>
      </c>
      <c r="B24" s="113" t="s">
        <v>262</v>
      </c>
      <c r="C24" s="113"/>
      <c r="D24" s="114">
        <f>D25</f>
        <v>48000</v>
      </c>
      <c r="E24" s="114">
        <f>E25</f>
        <v>15095</v>
      </c>
      <c r="F24" s="284">
        <f t="shared" si="0"/>
        <v>31.447916666666664</v>
      </c>
      <c r="G24" s="87"/>
      <c r="H24" s="85"/>
    </row>
    <row r="25" spans="1:11" ht="37.35" customHeight="1">
      <c r="A25" s="101" t="s">
        <v>265</v>
      </c>
      <c r="B25" s="117" t="s">
        <v>263</v>
      </c>
      <c r="C25" s="117"/>
      <c r="D25" s="118">
        <f>D26</f>
        <v>48000</v>
      </c>
      <c r="E25" s="118">
        <f>E26</f>
        <v>15095</v>
      </c>
      <c r="F25" s="285">
        <f t="shared" si="0"/>
        <v>31.447916666666664</v>
      </c>
      <c r="G25" s="87"/>
      <c r="H25" s="85"/>
    </row>
    <row r="26" spans="1:11" ht="37.35" customHeight="1">
      <c r="A26" s="139" t="s">
        <v>434</v>
      </c>
      <c r="B26" s="117" t="s">
        <v>264</v>
      </c>
      <c r="C26" s="117"/>
      <c r="D26" s="118">
        <f>D27+D28</f>
        <v>48000</v>
      </c>
      <c r="E26" s="118">
        <f>E27+E28</f>
        <v>15095</v>
      </c>
      <c r="F26" s="285">
        <f t="shared" si="0"/>
        <v>31.447916666666664</v>
      </c>
      <c r="G26" s="87"/>
      <c r="H26" s="85"/>
    </row>
    <row r="27" spans="1:11" ht="37.35" customHeight="1">
      <c r="A27" s="140" t="s">
        <v>24</v>
      </c>
      <c r="B27" s="117" t="s">
        <v>264</v>
      </c>
      <c r="C27" s="117" t="s">
        <v>25</v>
      </c>
      <c r="D27" s="118">
        <f>[3]Вед.2019!G78</f>
        <v>36000</v>
      </c>
      <c r="E27" s="118">
        <f>Вед.2019!H77</f>
        <v>15095</v>
      </c>
      <c r="F27" s="285">
        <f t="shared" si="0"/>
        <v>41.930555555555557</v>
      </c>
      <c r="G27" s="87"/>
      <c r="H27" s="85"/>
    </row>
    <row r="28" spans="1:11" ht="22.5" customHeight="1">
      <c r="A28" s="132" t="s">
        <v>676</v>
      </c>
      <c r="B28" s="117" t="s">
        <v>264</v>
      </c>
      <c r="C28" s="117" t="s">
        <v>661</v>
      </c>
      <c r="D28" s="118">
        <f>[3]Вед.2019!G79</f>
        <v>12000</v>
      </c>
      <c r="E28" s="118">
        <f>[3]Вед.2019!H79</f>
        <v>0</v>
      </c>
      <c r="F28" s="285">
        <f t="shared" si="0"/>
        <v>0</v>
      </c>
      <c r="G28" s="87"/>
      <c r="H28" s="85"/>
    </row>
    <row r="29" spans="1:11" ht="48.75" customHeight="1">
      <c r="A29" s="294" t="s">
        <v>582</v>
      </c>
      <c r="B29" s="113" t="s">
        <v>289</v>
      </c>
      <c r="C29" s="113"/>
      <c r="D29" s="114">
        <f>D30</f>
        <v>60000</v>
      </c>
      <c r="E29" s="114">
        <f>E30</f>
        <v>13680</v>
      </c>
      <c r="F29" s="284">
        <f t="shared" si="0"/>
        <v>22.8</v>
      </c>
      <c r="G29" s="87"/>
      <c r="H29" s="85"/>
    </row>
    <row r="30" spans="1:11" ht="18.75" customHeight="1">
      <c r="A30" s="168" t="s">
        <v>502</v>
      </c>
      <c r="B30" s="117" t="s">
        <v>286</v>
      </c>
      <c r="C30" s="117"/>
      <c r="D30" s="118">
        <f>D31+D33</f>
        <v>60000</v>
      </c>
      <c r="E30" s="118">
        <f>E31+E33</f>
        <v>13680</v>
      </c>
      <c r="F30" s="285">
        <f t="shared" si="0"/>
        <v>22.8</v>
      </c>
      <c r="G30" s="87"/>
      <c r="H30" s="85"/>
    </row>
    <row r="31" spans="1:11" ht="21" customHeight="1">
      <c r="A31" s="168" t="s">
        <v>503</v>
      </c>
      <c r="B31" s="117" t="s">
        <v>612</v>
      </c>
      <c r="C31" s="117"/>
      <c r="D31" s="118">
        <f>D32</f>
        <v>18000</v>
      </c>
      <c r="E31" s="118">
        <f>E32</f>
        <v>0</v>
      </c>
      <c r="F31" s="285">
        <f t="shared" si="0"/>
        <v>0</v>
      </c>
      <c r="G31" s="87"/>
      <c r="H31" s="85"/>
    </row>
    <row r="32" spans="1:11" ht="33.75" customHeight="1">
      <c r="A32" s="132" t="s">
        <v>24</v>
      </c>
      <c r="B32" s="117" t="s">
        <v>612</v>
      </c>
      <c r="C32" s="117" t="s">
        <v>25</v>
      </c>
      <c r="D32" s="118">
        <f>[3]Вед.2019!G54</f>
        <v>18000</v>
      </c>
      <c r="E32" s="118">
        <f>Вед.2019!H53</f>
        <v>0</v>
      </c>
      <c r="F32" s="285">
        <f t="shared" si="0"/>
        <v>0</v>
      </c>
      <c r="G32" s="87"/>
      <c r="H32" s="85"/>
    </row>
    <row r="33" spans="1:8" ht="18.75" customHeight="1">
      <c r="A33" s="140" t="s">
        <v>45</v>
      </c>
      <c r="B33" s="117" t="s">
        <v>594</v>
      </c>
      <c r="C33" s="117"/>
      <c r="D33" s="118">
        <f>D34+D35</f>
        <v>42000</v>
      </c>
      <c r="E33" s="118">
        <f>E34+E35</f>
        <v>13680</v>
      </c>
      <c r="F33" s="285">
        <f t="shared" si="0"/>
        <v>32.571428571428577</v>
      </c>
      <c r="G33" s="87"/>
      <c r="H33" s="85"/>
    </row>
    <row r="34" spans="1:8" ht="33.75" customHeight="1">
      <c r="A34" s="140" t="s">
        <v>24</v>
      </c>
      <c r="B34" s="117" t="s">
        <v>594</v>
      </c>
      <c r="C34" s="117" t="s">
        <v>25</v>
      </c>
      <c r="D34" s="118">
        <f>[3]Вед.2019!G110</f>
        <v>23000</v>
      </c>
      <c r="E34" s="118">
        <v>0</v>
      </c>
      <c r="F34" s="285">
        <f t="shared" si="0"/>
        <v>0</v>
      </c>
      <c r="G34" s="87"/>
      <c r="H34" s="87"/>
    </row>
    <row r="35" spans="1:8" ht="18.75" customHeight="1">
      <c r="A35" s="295" t="s">
        <v>662</v>
      </c>
      <c r="B35" s="117" t="s">
        <v>594</v>
      </c>
      <c r="C35" s="117" t="s">
        <v>661</v>
      </c>
      <c r="D35" s="118">
        <v>19000</v>
      </c>
      <c r="E35" s="118">
        <v>13680</v>
      </c>
      <c r="F35" s="285">
        <f t="shared" si="0"/>
        <v>72</v>
      </c>
      <c r="G35" s="87"/>
      <c r="H35" s="87"/>
    </row>
    <row r="36" spans="1:8" ht="51" customHeight="1">
      <c r="A36" s="131" t="s">
        <v>584</v>
      </c>
      <c r="B36" s="110" t="s">
        <v>439</v>
      </c>
      <c r="C36" s="110"/>
      <c r="D36" s="125">
        <f>D37+D42+D45</f>
        <v>3572937</v>
      </c>
      <c r="E36" s="125">
        <f>E37+E42+E45</f>
        <v>2089128.7499999998</v>
      </c>
      <c r="F36" s="284">
        <f t="shared" si="0"/>
        <v>58.470909226778964</v>
      </c>
      <c r="G36" s="87"/>
      <c r="H36" s="85"/>
    </row>
    <row r="37" spans="1:8" ht="18.75" customHeight="1">
      <c r="A37" s="101" t="s">
        <v>308</v>
      </c>
      <c r="B37" s="120" t="s">
        <v>299</v>
      </c>
      <c r="C37" s="120"/>
      <c r="D37" s="126">
        <f>D38</f>
        <v>3280237</v>
      </c>
      <c r="E37" s="126">
        <f>E38</f>
        <v>1893657.0699999998</v>
      </c>
      <c r="F37" s="285">
        <f t="shared" si="0"/>
        <v>57.729275963901387</v>
      </c>
      <c r="G37" s="87"/>
      <c r="H37" s="85"/>
    </row>
    <row r="38" spans="1:8" ht="17.25" customHeight="1">
      <c r="A38" s="139" t="s">
        <v>65</v>
      </c>
      <c r="B38" s="120" t="s">
        <v>605</v>
      </c>
      <c r="C38" s="120"/>
      <c r="D38" s="126">
        <f>D39+D40+D41</f>
        <v>3280237</v>
      </c>
      <c r="E38" s="126">
        <f>E39+E40+E41</f>
        <v>1893657.0699999998</v>
      </c>
      <c r="F38" s="285">
        <f t="shared" si="0"/>
        <v>57.729275963901387</v>
      </c>
      <c r="G38" s="87"/>
      <c r="H38" s="85"/>
    </row>
    <row r="39" spans="1:8" ht="16.5" customHeight="1">
      <c r="A39" s="140" t="s">
        <v>66</v>
      </c>
      <c r="B39" s="120" t="s">
        <v>605</v>
      </c>
      <c r="C39" s="120" t="s">
        <v>67</v>
      </c>
      <c r="D39" s="126">
        <f>[3]Вед.2019!G197</f>
        <v>1689536</v>
      </c>
      <c r="E39" s="126">
        <f>Вед.2019!H202</f>
        <v>727558.47</v>
      </c>
      <c r="F39" s="285">
        <f t="shared" si="0"/>
        <v>43.062620151331487</v>
      </c>
      <c r="G39" s="87"/>
      <c r="H39" s="85"/>
    </row>
    <row r="40" spans="1:8" ht="37.5" customHeight="1">
      <c r="A40" s="140" t="s">
        <v>24</v>
      </c>
      <c r="B40" s="120" t="s">
        <v>605</v>
      </c>
      <c r="C40" s="120" t="s">
        <v>25</v>
      </c>
      <c r="D40" s="126">
        <f>[3]Вед.2019!G198</f>
        <v>1249701</v>
      </c>
      <c r="E40" s="126">
        <f>Вед.2019!H203</f>
        <v>924947.6</v>
      </c>
      <c r="F40" s="285">
        <f t="shared" si="0"/>
        <v>74.013512032078069</v>
      </c>
      <c r="G40" s="87"/>
      <c r="H40" s="85"/>
    </row>
    <row r="41" spans="1:8" ht="16.5" customHeight="1">
      <c r="A41" s="133" t="s">
        <v>26</v>
      </c>
      <c r="B41" s="120" t="s">
        <v>605</v>
      </c>
      <c r="C41" s="120" t="s">
        <v>27</v>
      </c>
      <c r="D41" s="126">
        <f>[3]Вед.2019!G199</f>
        <v>341000</v>
      </c>
      <c r="E41" s="126">
        <f>Вед.2019!H204</f>
        <v>241151</v>
      </c>
      <c r="F41" s="285">
        <f t="shared" si="0"/>
        <v>70.718768328445748</v>
      </c>
      <c r="G41" s="87"/>
      <c r="H41" s="85"/>
    </row>
    <row r="42" spans="1:8" ht="33" customHeight="1">
      <c r="A42" s="135" t="s">
        <v>309</v>
      </c>
      <c r="B42" s="120" t="s">
        <v>606</v>
      </c>
      <c r="C42" s="120"/>
      <c r="D42" s="126">
        <f>D43</f>
        <v>292700</v>
      </c>
      <c r="E42" s="126">
        <f>E43</f>
        <v>195471.68</v>
      </c>
      <c r="F42" s="285">
        <f t="shared" si="0"/>
        <v>66.782261701400742</v>
      </c>
      <c r="G42" s="87"/>
      <c r="H42" s="85"/>
    </row>
    <row r="43" spans="1:8" ht="19.5" customHeight="1">
      <c r="A43" s="135" t="s">
        <v>82</v>
      </c>
      <c r="B43" s="120" t="s">
        <v>607</v>
      </c>
      <c r="C43" s="120"/>
      <c r="D43" s="126">
        <f>D44</f>
        <v>292700</v>
      </c>
      <c r="E43" s="126">
        <f>E44</f>
        <v>195471.68</v>
      </c>
      <c r="F43" s="285">
        <f t="shared" si="0"/>
        <v>66.782261701400742</v>
      </c>
      <c r="G43" s="87"/>
      <c r="H43" s="85"/>
    </row>
    <row r="44" spans="1:8" ht="36.75" customHeight="1">
      <c r="A44" s="140" t="s">
        <v>24</v>
      </c>
      <c r="B44" s="120" t="s">
        <v>607</v>
      </c>
      <c r="C44" s="120" t="s">
        <v>25</v>
      </c>
      <c r="D44" s="126">
        <f>[3]Вед.2019!G202</f>
        <v>292700</v>
      </c>
      <c r="E44" s="126">
        <f>Вед.2019!H207</f>
        <v>195471.68</v>
      </c>
      <c r="F44" s="285">
        <f t="shared" si="0"/>
        <v>66.782261701400742</v>
      </c>
      <c r="G44" s="87"/>
      <c r="H44" s="85"/>
    </row>
    <row r="45" spans="1:8" ht="19.5" customHeight="1">
      <c r="A45" s="135" t="s">
        <v>310</v>
      </c>
      <c r="B45" s="120" t="s">
        <v>608</v>
      </c>
      <c r="C45" s="120"/>
      <c r="D45" s="126">
        <f>D46</f>
        <v>0</v>
      </c>
      <c r="E45" s="126">
        <f>E46</f>
        <v>0</v>
      </c>
      <c r="F45" s="285">
        <v>0</v>
      </c>
      <c r="G45" s="87"/>
      <c r="H45" s="85"/>
    </row>
    <row r="46" spans="1:8" ht="19.5" customHeight="1">
      <c r="A46" s="145" t="s">
        <v>81</v>
      </c>
      <c r="B46" s="120" t="s">
        <v>609</v>
      </c>
      <c r="C46" s="120"/>
      <c r="D46" s="126">
        <f>D47</f>
        <v>0</v>
      </c>
      <c r="E46" s="126">
        <f>E47</f>
        <v>0</v>
      </c>
      <c r="F46" s="285">
        <v>0</v>
      </c>
      <c r="G46" s="87"/>
      <c r="H46" s="85"/>
    </row>
    <row r="47" spans="1:8" ht="19.5" customHeight="1">
      <c r="A47" s="295" t="s">
        <v>52</v>
      </c>
      <c r="B47" s="120" t="s">
        <v>609</v>
      </c>
      <c r="C47" s="120" t="s">
        <v>53</v>
      </c>
      <c r="D47" s="126">
        <v>0</v>
      </c>
      <c r="E47" s="126">
        <v>0</v>
      </c>
      <c r="F47" s="285">
        <v>0</v>
      </c>
      <c r="G47" s="87"/>
      <c r="H47" s="85"/>
    </row>
    <row r="48" spans="1:8" ht="49.5" customHeight="1">
      <c r="A48" s="142" t="s">
        <v>583</v>
      </c>
      <c r="B48" s="113" t="s">
        <v>305</v>
      </c>
      <c r="C48" s="113"/>
      <c r="D48" s="114">
        <f>D49+D58+D61</f>
        <v>2381500</v>
      </c>
      <c r="E48" s="114">
        <f>E49+E58+E61</f>
        <v>1201069.47</v>
      </c>
      <c r="F48" s="284">
        <f t="shared" ref="F48:F55" si="2">E48/D48*100</f>
        <v>50.433318076842326</v>
      </c>
      <c r="G48" s="87"/>
      <c r="H48" s="85"/>
    </row>
    <row r="49" spans="1:8" ht="19.5" customHeight="1">
      <c r="A49" s="105" t="s">
        <v>442</v>
      </c>
      <c r="B49" s="115" t="s">
        <v>440</v>
      </c>
      <c r="C49" s="115"/>
      <c r="D49" s="118">
        <f>D50+D52+D54+D56</f>
        <v>1170000</v>
      </c>
      <c r="E49" s="118">
        <f>E50+E52+E54+E56</f>
        <v>646886.52</v>
      </c>
      <c r="F49" s="285">
        <f t="shared" si="2"/>
        <v>55.289446153846157</v>
      </c>
      <c r="G49" s="87"/>
      <c r="H49" s="85"/>
    </row>
    <row r="50" spans="1:8" ht="54.75" customHeight="1">
      <c r="A50" s="105" t="s">
        <v>677</v>
      </c>
      <c r="B50" s="115" t="s">
        <v>596</v>
      </c>
      <c r="C50" s="115"/>
      <c r="D50" s="118">
        <f>D51</f>
        <v>200000</v>
      </c>
      <c r="E50" s="118">
        <f>E51</f>
        <v>171825.15</v>
      </c>
      <c r="F50" s="285">
        <f t="shared" si="2"/>
        <v>85.912575000000004</v>
      </c>
      <c r="G50" s="87"/>
      <c r="H50" s="85"/>
    </row>
    <row r="51" spans="1:8" ht="19.5" customHeight="1">
      <c r="A51" s="140" t="s">
        <v>435</v>
      </c>
      <c r="B51" s="115" t="s">
        <v>596</v>
      </c>
      <c r="C51" s="115" t="s">
        <v>436</v>
      </c>
      <c r="D51" s="118">
        <v>200000</v>
      </c>
      <c r="E51" s="118">
        <f>Вед.2019!H137</f>
        <v>171825.15</v>
      </c>
      <c r="F51" s="285">
        <f t="shared" si="2"/>
        <v>85.912575000000004</v>
      </c>
      <c r="G51" s="87"/>
      <c r="H51" s="85"/>
    </row>
    <row r="52" spans="1:8" ht="38.25" customHeight="1">
      <c r="A52" s="146" t="s">
        <v>697</v>
      </c>
      <c r="B52" s="117" t="s">
        <v>698</v>
      </c>
      <c r="C52" s="115"/>
      <c r="D52" s="118">
        <f>D53</f>
        <v>350000</v>
      </c>
      <c r="E52" s="118">
        <f>E53</f>
        <v>304324.2</v>
      </c>
      <c r="F52" s="285">
        <f t="shared" si="2"/>
        <v>86.949771428571438</v>
      </c>
      <c r="G52" s="87"/>
      <c r="H52" s="85"/>
    </row>
    <row r="53" spans="1:8" ht="19.5" customHeight="1">
      <c r="A53" s="146" t="s">
        <v>699</v>
      </c>
      <c r="B53" s="117" t="s">
        <v>698</v>
      </c>
      <c r="C53" s="115" t="s">
        <v>700</v>
      </c>
      <c r="D53" s="118">
        <f>[3]Вед.2019!G96</f>
        <v>350000</v>
      </c>
      <c r="E53" s="118">
        <f>Вед.2019!H99</f>
        <v>304324.2</v>
      </c>
      <c r="F53" s="285">
        <f t="shared" si="2"/>
        <v>86.949771428571438</v>
      </c>
      <c r="G53" s="87"/>
      <c r="H53" s="85"/>
    </row>
    <row r="54" spans="1:8" ht="19.5" customHeight="1">
      <c r="A54" s="146" t="s">
        <v>701</v>
      </c>
      <c r="B54" s="117" t="s">
        <v>702</v>
      </c>
      <c r="C54" s="115"/>
      <c r="D54" s="118">
        <f>D55</f>
        <v>340000</v>
      </c>
      <c r="E54" s="118">
        <f>E55</f>
        <v>170737.17</v>
      </c>
      <c r="F54" s="285">
        <f t="shared" si="2"/>
        <v>50.216814705882364</v>
      </c>
      <c r="G54" s="87"/>
      <c r="H54" s="85"/>
    </row>
    <row r="55" spans="1:8" ht="19.5" customHeight="1">
      <c r="A55" s="146" t="s">
        <v>699</v>
      </c>
      <c r="B55" s="117" t="s">
        <v>702</v>
      </c>
      <c r="C55" s="115" t="s">
        <v>700</v>
      </c>
      <c r="D55" s="118">
        <f>[3]Вед.2019!G98</f>
        <v>340000</v>
      </c>
      <c r="E55" s="118">
        <f>Вед.2019!H101</f>
        <v>170737.17</v>
      </c>
      <c r="F55" s="285">
        <f t="shared" si="2"/>
        <v>50.216814705882364</v>
      </c>
      <c r="G55" s="87"/>
      <c r="H55" s="85"/>
    </row>
    <row r="56" spans="1:8" ht="31.5" customHeight="1">
      <c r="A56" s="146" t="s">
        <v>721</v>
      </c>
      <c r="B56" s="117" t="s">
        <v>722</v>
      </c>
      <c r="C56" s="115"/>
      <c r="D56" s="118">
        <f>D57</f>
        <v>280000</v>
      </c>
      <c r="E56" s="118">
        <f>E57</f>
        <v>0</v>
      </c>
      <c r="F56" s="285">
        <v>0</v>
      </c>
      <c r="G56" s="87"/>
      <c r="H56" s="85"/>
    </row>
    <row r="57" spans="1:8" ht="34.5" customHeight="1">
      <c r="A57" s="323" t="s">
        <v>24</v>
      </c>
      <c r="B57" s="117" t="s">
        <v>722</v>
      </c>
      <c r="C57" s="115" t="s">
        <v>25</v>
      </c>
      <c r="D57" s="118">
        <v>280000</v>
      </c>
      <c r="E57" s="118">
        <f>Вед.2019!H103</f>
        <v>0</v>
      </c>
      <c r="F57" s="285">
        <v>0</v>
      </c>
      <c r="G57" s="87"/>
      <c r="H57" s="85"/>
    </row>
    <row r="58" spans="1:8" ht="21" customHeight="1">
      <c r="A58" s="106" t="s">
        <v>281</v>
      </c>
      <c r="B58" s="117" t="s">
        <v>581</v>
      </c>
      <c r="C58" s="117"/>
      <c r="D58" s="118">
        <f>D59</f>
        <v>1211500</v>
      </c>
      <c r="E58" s="118">
        <f>E59</f>
        <v>554182.94999999995</v>
      </c>
      <c r="F58" s="285">
        <v>0</v>
      </c>
      <c r="G58" s="87"/>
      <c r="H58" s="85"/>
    </row>
    <row r="59" spans="1:8" ht="50.25" customHeight="1">
      <c r="A59" s="106" t="s">
        <v>282</v>
      </c>
      <c r="B59" s="115" t="s">
        <v>592</v>
      </c>
      <c r="C59" s="115"/>
      <c r="D59" s="118">
        <f>D60</f>
        <v>1211500</v>
      </c>
      <c r="E59" s="118">
        <f>E60</f>
        <v>554182.94999999995</v>
      </c>
      <c r="F59" s="284">
        <f>E59/D59*100</f>
        <v>45.74353693768056</v>
      </c>
      <c r="G59" s="87"/>
      <c r="H59" s="85"/>
    </row>
    <row r="60" spans="1:8" ht="19.5" customHeight="1">
      <c r="A60" s="143" t="s">
        <v>52</v>
      </c>
      <c r="B60" s="115" t="s">
        <v>592</v>
      </c>
      <c r="C60" s="116" t="s">
        <v>53</v>
      </c>
      <c r="D60" s="118">
        <f>Вед.2019!G106</f>
        <v>1211500</v>
      </c>
      <c r="E60" s="118">
        <f>Вед.2019!H106</f>
        <v>554182.94999999995</v>
      </c>
      <c r="F60" s="285">
        <f>E60/D60*100</f>
        <v>45.74353693768056</v>
      </c>
      <c r="G60" s="87"/>
      <c r="H60" s="85"/>
    </row>
    <row r="61" spans="1:8" ht="18.75" customHeight="1">
      <c r="A61" s="143" t="s">
        <v>579</v>
      </c>
      <c r="B61" s="117" t="s">
        <v>613</v>
      </c>
      <c r="C61" s="116"/>
      <c r="D61" s="118">
        <f>D62</f>
        <v>0</v>
      </c>
      <c r="E61" s="118">
        <f>E62</f>
        <v>0</v>
      </c>
      <c r="F61" s="285">
        <v>0</v>
      </c>
      <c r="G61" s="87"/>
      <c r="H61" s="85"/>
    </row>
    <row r="62" spans="1:8" ht="19.5" customHeight="1">
      <c r="A62" s="143" t="s">
        <v>580</v>
      </c>
      <c r="B62" s="117" t="s">
        <v>614</v>
      </c>
      <c r="C62" s="116" t="s">
        <v>585</v>
      </c>
      <c r="D62" s="118">
        <v>0</v>
      </c>
      <c r="E62" s="118">
        <v>0</v>
      </c>
      <c r="F62" s="285">
        <v>0</v>
      </c>
      <c r="G62" s="87"/>
      <c r="H62" s="85"/>
    </row>
    <row r="63" spans="1:8" ht="50.25" customHeight="1">
      <c r="A63" s="131" t="s">
        <v>617</v>
      </c>
      <c r="B63" s="113" t="s">
        <v>274</v>
      </c>
      <c r="C63" s="113"/>
      <c r="D63" s="114">
        <f>D64+D71</f>
        <v>35100</v>
      </c>
      <c r="E63" s="114">
        <f>E64+E71</f>
        <v>10600</v>
      </c>
      <c r="F63" s="285">
        <f t="shared" ref="F63:F95" si="3">E63/D63*100</f>
        <v>30.1994301994302</v>
      </c>
      <c r="G63" s="87"/>
      <c r="H63" s="85"/>
    </row>
    <row r="64" spans="1:8" ht="21.75" customHeight="1">
      <c r="A64" s="101" t="s">
        <v>260</v>
      </c>
      <c r="B64" s="117" t="s">
        <v>558</v>
      </c>
      <c r="C64" s="117"/>
      <c r="D64" s="118">
        <f>D65+D69</f>
        <v>25600</v>
      </c>
      <c r="E64" s="118">
        <f>E65+E69</f>
        <v>10600</v>
      </c>
      <c r="F64" s="285">
        <f t="shared" si="3"/>
        <v>41.40625</v>
      </c>
      <c r="G64" s="87"/>
      <c r="H64" s="85"/>
    </row>
    <row r="65" spans="1:8" ht="38.25" customHeight="1">
      <c r="A65" s="137" t="s">
        <v>36</v>
      </c>
      <c r="B65" s="117" t="s">
        <v>589</v>
      </c>
      <c r="C65" s="117"/>
      <c r="D65" s="118">
        <f>D67+D66+D68</f>
        <v>15600</v>
      </c>
      <c r="E65" s="118">
        <f>E67+E66+E68</f>
        <v>10600</v>
      </c>
      <c r="F65" s="285">
        <f t="shared" si="3"/>
        <v>67.948717948717956</v>
      </c>
      <c r="G65" s="87"/>
      <c r="H65" s="85"/>
    </row>
    <row r="66" spans="1:8" ht="33.75" customHeight="1">
      <c r="A66" s="139" t="s">
        <v>14</v>
      </c>
      <c r="B66" s="117" t="s">
        <v>589</v>
      </c>
      <c r="C66" s="117" t="s">
        <v>15</v>
      </c>
      <c r="D66" s="118">
        <f>[3]Вед.2019!G67</f>
        <v>0</v>
      </c>
      <c r="E66" s="118">
        <f>[3]Вед.2019!H67</f>
        <v>0</v>
      </c>
      <c r="F66" s="285">
        <v>0</v>
      </c>
      <c r="G66" s="87"/>
      <c r="H66" s="85"/>
    </row>
    <row r="67" spans="1:8" ht="35.25" customHeight="1">
      <c r="A67" s="132" t="s">
        <v>24</v>
      </c>
      <c r="B67" s="117" t="s">
        <v>589</v>
      </c>
      <c r="C67" s="117" t="s">
        <v>25</v>
      </c>
      <c r="D67" s="118">
        <f>[3]Вед.2019!G68</f>
        <v>5000</v>
      </c>
      <c r="E67" s="118">
        <f>[3]Вед.2019!H68</f>
        <v>0</v>
      </c>
      <c r="F67" s="285">
        <f t="shared" si="3"/>
        <v>0</v>
      </c>
      <c r="G67" s="87"/>
      <c r="H67" s="85"/>
    </row>
    <row r="68" spans="1:8" ht="19.5" customHeight="1">
      <c r="A68" s="132" t="s">
        <v>676</v>
      </c>
      <c r="B68" s="117" t="s">
        <v>589</v>
      </c>
      <c r="C68" s="117" t="s">
        <v>661</v>
      </c>
      <c r="D68" s="118">
        <v>10600</v>
      </c>
      <c r="E68" s="118">
        <f>Вед.2019!H68</f>
        <v>10600</v>
      </c>
      <c r="F68" s="285">
        <f t="shared" si="3"/>
        <v>100</v>
      </c>
      <c r="G68" s="87"/>
      <c r="H68" s="85"/>
    </row>
    <row r="69" spans="1:8" ht="33" customHeight="1">
      <c r="A69" s="132" t="s">
        <v>578</v>
      </c>
      <c r="B69" s="117" t="s">
        <v>615</v>
      </c>
      <c r="C69" s="117"/>
      <c r="D69" s="118">
        <f>D70</f>
        <v>10000</v>
      </c>
      <c r="E69" s="118">
        <f>E70</f>
        <v>0</v>
      </c>
      <c r="F69" s="285">
        <f t="shared" si="3"/>
        <v>0</v>
      </c>
      <c r="G69" s="87"/>
      <c r="H69" s="85"/>
    </row>
    <row r="70" spans="1:8" ht="35.25" customHeight="1">
      <c r="A70" s="144" t="s">
        <v>24</v>
      </c>
      <c r="B70" s="117" t="s">
        <v>615</v>
      </c>
      <c r="C70" s="117" t="s">
        <v>25</v>
      </c>
      <c r="D70" s="118">
        <f>[3]Вед.2019!G127</f>
        <v>10000</v>
      </c>
      <c r="E70" s="118">
        <f>Вед.2019!H126</f>
        <v>0</v>
      </c>
      <c r="F70" s="284">
        <f t="shared" si="3"/>
        <v>0</v>
      </c>
      <c r="G70" s="87"/>
      <c r="H70" s="85"/>
    </row>
    <row r="71" spans="1:8" ht="24" customHeight="1">
      <c r="A71" s="104" t="s">
        <v>307</v>
      </c>
      <c r="B71" s="120" t="s">
        <v>603</v>
      </c>
      <c r="C71" s="120"/>
      <c r="D71" s="126">
        <f>D72</f>
        <v>9500</v>
      </c>
      <c r="E71" s="126">
        <f>E72</f>
        <v>0</v>
      </c>
      <c r="F71" s="285">
        <f t="shared" si="3"/>
        <v>0</v>
      </c>
      <c r="G71" s="87"/>
      <c r="H71" s="85"/>
    </row>
    <row r="72" spans="1:8" ht="36.75" customHeight="1">
      <c r="A72" s="145" t="s">
        <v>80</v>
      </c>
      <c r="B72" s="117" t="s">
        <v>616</v>
      </c>
      <c r="C72" s="120"/>
      <c r="D72" s="126">
        <f>D73</f>
        <v>9500</v>
      </c>
      <c r="E72" s="126">
        <f>E73</f>
        <v>0</v>
      </c>
      <c r="F72" s="285">
        <f t="shared" si="3"/>
        <v>0</v>
      </c>
      <c r="G72" s="87"/>
      <c r="H72" s="85"/>
    </row>
    <row r="73" spans="1:8" ht="33.75" customHeight="1">
      <c r="A73" s="144" t="s">
        <v>24</v>
      </c>
      <c r="B73" s="117" t="s">
        <v>616</v>
      </c>
      <c r="C73" s="120" t="s">
        <v>25</v>
      </c>
      <c r="D73" s="126">
        <f>[3]Вед.2019!G193</f>
        <v>9500</v>
      </c>
      <c r="E73" s="126">
        <v>0</v>
      </c>
      <c r="F73" s="285">
        <f>E73/D73*100</f>
        <v>0</v>
      </c>
      <c r="G73" s="87"/>
      <c r="H73" s="85"/>
    </row>
    <row r="74" spans="1:8" ht="50.25" customHeight="1">
      <c r="A74" s="296" t="s">
        <v>631</v>
      </c>
      <c r="B74" s="113" t="s">
        <v>270</v>
      </c>
      <c r="C74" s="113"/>
      <c r="D74" s="114">
        <f t="shared" ref="D74:E76" si="4">D75</f>
        <v>689638.72</v>
      </c>
      <c r="E74" s="114">
        <f t="shared" si="4"/>
        <v>302110.78000000003</v>
      </c>
      <c r="F74" s="284">
        <f t="shared" si="3"/>
        <v>43.80710816237233</v>
      </c>
      <c r="G74" s="87"/>
      <c r="H74" s="85"/>
    </row>
    <row r="75" spans="1:8" ht="19.5" customHeight="1">
      <c r="A75" s="102" t="s">
        <v>273</v>
      </c>
      <c r="B75" s="117" t="s">
        <v>271</v>
      </c>
      <c r="C75" s="117"/>
      <c r="D75" s="118">
        <f t="shared" si="4"/>
        <v>689638.72</v>
      </c>
      <c r="E75" s="118">
        <f t="shared" si="4"/>
        <v>302110.78000000003</v>
      </c>
      <c r="F75" s="285">
        <f t="shared" si="3"/>
        <v>43.80710816237233</v>
      </c>
      <c r="G75" s="87"/>
      <c r="H75" s="85"/>
    </row>
    <row r="76" spans="1:8" ht="33.75" customHeight="1">
      <c r="A76" s="140" t="s">
        <v>47</v>
      </c>
      <c r="B76" s="117" t="s">
        <v>272</v>
      </c>
      <c r="C76" s="117"/>
      <c r="D76" s="118">
        <f t="shared" si="4"/>
        <v>689638.72</v>
      </c>
      <c r="E76" s="118">
        <f t="shared" si="4"/>
        <v>302110.78000000003</v>
      </c>
      <c r="F76" s="285">
        <f t="shared" si="3"/>
        <v>43.80710816237233</v>
      </c>
      <c r="G76" s="87"/>
      <c r="H76" s="85"/>
    </row>
    <row r="77" spans="1:8" ht="33.75" customHeight="1">
      <c r="A77" s="140" t="s">
        <v>24</v>
      </c>
      <c r="B77" s="117" t="s">
        <v>272</v>
      </c>
      <c r="C77" s="117" t="s">
        <v>25</v>
      </c>
      <c r="D77" s="118">
        <f>[3]Вед.2019!G81</f>
        <v>689638.72</v>
      </c>
      <c r="E77" s="118">
        <f>Вед.2019!H84</f>
        <v>302110.78000000003</v>
      </c>
      <c r="F77" s="285">
        <f t="shared" si="3"/>
        <v>43.80710816237233</v>
      </c>
      <c r="G77" s="87"/>
      <c r="H77" s="85"/>
    </row>
    <row r="78" spans="1:8" s="90" customFormat="1" ht="53.25" customHeight="1">
      <c r="A78" s="294" t="s">
        <v>621</v>
      </c>
      <c r="B78" s="113" t="s">
        <v>275</v>
      </c>
      <c r="C78" s="113"/>
      <c r="D78" s="114">
        <f>D80</f>
        <v>2000</v>
      </c>
      <c r="E78" s="114">
        <f>E80</f>
        <v>0</v>
      </c>
      <c r="F78" s="284">
        <f t="shared" si="3"/>
        <v>0</v>
      </c>
      <c r="G78" s="88"/>
      <c r="H78" s="89"/>
    </row>
    <row r="79" spans="1:8" s="90" customFormat="1" ht="19.5" customHeight="1">
      <c r="A79" s="135" t="s">
        <v>261</v>
      </c>
      <c r="B79" s="117" t="s">
        <v>277</v>
      </c>
      <c r="C79" s="117"/>
      <c r="D79" s="118">
        <f>D80</f>
        <v>2000</v>
      </c>
      <c r="E79" s="118">
        <f>E80</f>
        <v>0</v>
      </c>
      <c r="F79" s="285">
        <f t="shared" si="3"/>
        <v>0</v>
      </c>
      <c r="G79" s="88"/>
      <c r="H79" s="89"/>
    </row>
    <row r="80" spans="1:8" s="90" customFormat="1" ht="32.25" customHeight="1">
      <c r="A80" s="137" t="s">
        <v>36</v>
      </c>
      <c r="B80" s="120" t="s">
        <v>590</v>
      </c>
      <c r="C80" s="117"/>
      <c r="D80" s="118">
        <f>D81</f>
        <v>2000</v>
      </c>
      <c r="E80" s="118">
        <f>E81</f>
        <v>0</v>
      </c>
      <c r="F80" s="285">
        <f t="shared" si="3"/>
        <v>0</v>
      </c>
      <c r="G80" s="88"/>
      <c r="H80" s="89"/>
    </row>
    <row r="81" spans="1:8" s="90" customFormat="1" ht="36.75" customHeight="1">
      <c r="A81" s="132" t="s">
        <v>24</v>
      </c>
      <c r="B81" s="120" t="s">
        <v>590</v>
      </c>
      <c r="C81" s="117" t="s">
        <v>25</v>
      </c>
      <c r="D81" s="118">
        <f>[3]Вед.2019!G73</f>
        <v>2000</v>
      </c>
      <c r="E81" s="118">
        <f>Вед.2019!H72</f>
        <v>0</v>
      </c>
      <c r="F81" s="285">
        <f t="shared" si="3"/>
        <v>0</v>
      </c>
      <c r="G81" s="88"/>
      <c r="H81" s="89"/>
    </row>
    <row r="82" spans="1:8" s="90" customFormat="1" ht="52.5" customHeight="1">
      <c r="A82" s="294" t="s">
        <v>574</v>
      </c>
      <c r="B82" s="113" t="s">
        <v>288</v>
      </c>
      <c r="C82" s="113"/>
      <c r="D82" s="114">
        <f t="shared" ref="D82:E84" si="5">D83</f>
        <v>46000</v>
      </c>
      <c r="E82" s="114">
        <f t="shared" si="5"/>
        <v>0</v>
      </c>
      <c r="F82" s="284">
        <f t="shared" si="3"/>
        <v>0</v>
      </c>
      <c r="G82" s="88"/>
      <c r="H82" s="89"/>
    </row>
    <row r="83" spans="1:8" s="90" customFormat="1" ht="20.25" customHeight="1">
      <c r="A83" s="140" t="s">
        <v>575</v>
      </c>
      <c r="B83" s="117" t="s">
        <v>287</v>
      </c>
      <c r="C83" s="117"/>
      <c r="D83" s="118">
        <f t="shared" si="5"/>
        <v>46000</v>
      </c>
      <c r="E83" s="118">
        <f t="shared" si="5"/>
        <v>0</v>
      </c>
      <c r="F83" s="285">
        <f t="shared" si="3"/>
        <v>0</v>
      </c>
      <c r="G83" s="88"/>
      <c r="H83" s="89"/>
    </row>
    <row r="84" spans="1:8" s="90" customFormat="1" ht="36.75" customHeight="1">
      <c r="A84" s="140" t="s">
        <v>573</v>
      </c>
      <c r="B84" s="117" t="s">
        <v>618</v>
      </c>
      <c r="C84" s="117"/>
      <c r="D84" s="118">
        <f t="shared" si="5"/>
        <v>46000</v>
      </c>
      <c r="E84" s="118">
        <f t="shared" si="5"/>
        <v>0</v>
      </c>
      <c r="F84" s="285">
        <f>E84/D84*100</f>
        <v>0</v>
      </c>
      <c r="G84" s="88"/>
      <c r="H84" s="89"/>
    </row>
    <row r="85" spans="1:8" s="90" customFormat="1" ht="35.25" customHeight="1">
      <c r="A85" s="140" t="s">
        <v>571</v>
      </c>
      <c r="B85" s="117" t="s">
        <v>618</v>
      </c>
      <c r="C85" s="117" t="s">
        <v>25</v>
      </c>
      <c r="D85" s="118">
        <f>[3]Вед.2019!G174</f>
        <v>46000</v>
      </c>
      <c r="E85" s="118">
        <v>0</v>
      </c>
      <c r="F85" s="285">
        <f t="shared" si="3"/>
        <v>0</v>
      </c>
      <c r="G85" s="88"/>
      <c r="H85" s="89"/>
    </row>
    <row r="86" spans="1:8" s="90" customFormat="1" ht="54" customHeight="1">
      <c r="A86" s="131" t="s">
        <v>709</v>
      </c>
      <c r="B86" s="110" t="s">
        <v>295</v>
      </c>
      <c r="C86" s="109"/>
      <c r="D86" s="114">
        <f>D87+D96+D100</f>
        <v>14192487</v>
      </c>
      <c r="E86" s="114">
        <f>E87+E96+E100</f>
        <v>9519698.7599999979</v>
      </c>
      <c r="F86" s="284">
        <f t="shared" si="3"/>
        <v>67.075620784433326</v>
      </c>
      <c r="G86" s="88"/>
      <c r="H86" s="89"/>
    </row>
    <row r="87" spans="1:8" s="90" customFormat="1" ht="19.5" customHeight="1">
      <c r="A87" s="145" t="s">
        <v>290</v>
      </c>
      <c r="B87" s="117" t="s">
        <v>291</v>
      </c>
      <c r="C87" s="107"/>
      <c r="D87" s="118">
        <f>D88+D92+D94</f>
        <v>9423571</v>
      </c>
      <c r="E87" s="118">
        <f>E88+E92+E94</f>
        <v>6244876.5599999987</v>
      </c>
      <c r="F87" s="285">
        <f t="shared" si="3"/>
        <v>66.26868476928756</v>
      </c>
      <c r="G87" s="88"/>
      <c r="H87" s="89"/>
    </row>
    <row r="88" spans="1:8" s="90" customFormat="1" ht="55.5" customHeight="1">
      <c r="A88" s="139" t="s">
        <v>65</v>
      </c>
      <c r="B88" s="117" t="s">
        <v>292</v>
      </c>
      <c r="C88" s="107"/>
      <c r="D88" s="118">
        <f>D89+D90+D91</f>
        <v>7902523</v>
      </c>
      <c r="E88" s="118">
        <f>E89+E90+E91</f>
        <v>5324122.7899999991</v>
      </c>
      <c r="F88" s="285">
        <f t="shared" si="3"/>
        <v>67.372442826170825</v>
      </c>
      <c r="G88" s="88"/>
      <c r="H88" s="89"/>
    </row>
    <row r="89" spans="1:8" s="90" customFormat="1" ht="18" customHeight="1">
      <c r="A89" s="140" t="s">
        <v>66</v>
      </c>
      <c r="B89" s="117" t="s">
        <v>292</v>
      </c>
      <c r="C89" s="120" t="s">
        <v>67</v>
      </c>
      <c r="D89" s="118">
        <f>[3]Вед.2019!G138</f>
        <v>5006102</v>
      </c>
      <c r="E89" s="118">
        <f>Вед.2019!H143</f>
        <v>3549562.11</v>
      </c>
      <c r="F89" s="285">
        <f t="shared" si="3"/>
        <v>70.904710091803963</v>
      </c>
      <c r="G89" s="88"/>
      <c r="H89" s="89"/>
    </row>
    <row r="90" spans="1:8" s="90" customFormat="1" ht="33.75" customHeight="1">
      <c r="A90" s="144" t="s">
        <v>24</v>
      </c>
      <c r="B90" s="117" t="s">
        <v>292</v>
      </c>
      <c r="C90" s="117" t="s">
        <v>25</v>
      </c>
      <c r="D90" s="118">
        <f>[3]Вед.2019!G139</f>
        <v>2560421</v>
      </c>
      <c r="E90" s="118">
        <f>Вед.2019!H144</f>
        <v>1572288.5</v>
      </c>
      <c r="F90" s="285">
        <f t="shared" si="3"/>
        <v>61.407420888986621</v>
      </c>
      <c r="G90" s="88"/>
      <c r="H90" s="89"/>
    </row>
    <row r="91" spans="1:8" s="90" customFormat="1" ht="23.25" customHeight="1">
      <c r="A91" s="133" t="s">
        <v>26</v>
      </c>
      <c r="B91" s="117" t="s">
        <v>292</v>
      </c>
      <c r="C91" s="120" t="s">
        <v>27</v>
      </c>
      <c r="D91" s="126">
        <f>[3]Вед.2019!G140</f>
        <v>336000</v>
      </c>
      <c r="E91" s="126">
        <f>Вед.2019!H145</f>
        <v>202272.18</v>
      </c>
      <c r="F91" s="285">
        <f t="shared" si="3"/>
        <v>60.200053571428569</v>
      </c>
      <c r="G91" s="88"/>
      <c r="H91" s="89"/>
    </row>
    <row r="92" spans="1:8" s="90" customFormat="1" ht="21.75" customHeight="1">
      <c r="A92" s="146" t="s">
        <v>293</v>
      </c>
      <c r="B92" s="117" t="s">
        <v>294</v>
      </c>
      <c r="C92" s="117"/>
      <c r="D92" s="126">
        <f>D93</f>
        <v>1421048</v>
      </c>
      <c r="E92" s="126">
        <f>E93</f>
        <v>820753.77</v>
      </c>
      <c r="F92" s="285">
        <f t="shared" si="3"/>
        <v>57.756935022603038</v>
      </c>
      <c r="G92" s="88"/>
      <c r="H92" s="89"/>
    </row>
    <row r="93" spans="1:8" s="90" customFormat="1" ht="35.25" customHeight="1">
      <c r="A93" s="140" t="s">
        <v>24</v>
      </c>
      <c r="B93" s="117" t="s">
        <v>294</v>
      </c>
      <c r="C93" s="117" t="s">
        <v>25</v>
      </c>
      <c r="D93" s="126">
        <f>[3]Вед.2019!G142</f>
        <v>1421048</v>
      </c>
      <c r="E93" s="126">
        <f>Вед.2019!H147</f>
        <v>820753.77</v>
      </c>
      <c r="F93" s="285">
        <f t="shared" si="3"/>
        <v>57.756935022603038</v>
      </c>
      <c r="G93" s="88"/>
      <c r="H93" s="89"/>
    </row>
    <row r="94" spans="1:8" ht="23.25" customHeight="1">
      <c r="A94" s="140" t="s">
        <v>704</v>
      </c>
      <c r="B94" s="117" t="s">
        <v>705</v>
      </c>
      <c r="C94" s="117"/>
      <c r="D94" s="126">
        <f>D95</f>
        <v>100000</v>
      </c>
      <c r="E94" s="126">
        <f>E95</f>
        <v>100000</v>
      </c>
      <c r="F94" s="285">
        <f t="shared" si="3"/>
        <v>100</v>
      </c>
      <c r="G94" s="87"/>
      <c r="H94" s="85"/>
    </row>
    <row r="95" spans="1:8" ht="33.75" customHeight="1">
      <c r="A95" s="140" t="s">
        <v>24</v>
      </c>
      <c r="B95" s="117" t="s">
        <v>705</v>
      </c>
      <c r="C95" s="117" t="s">
        <v>25</v>
      </c>
      <c r="D95" s="126">
        <v>100000</v>
      </c>
      <c r="E95" s="126">
        <f>Вед.2019!H149</f>
        <v>100000</v>
      </c>
      <c r="F95" s="285">
        <f t="shared" si="3"/>
        <v>100</v>
      </c>
      <c r="G95" s="87"/>
      <c r="H95" s="85"/>
    </row>
    <row r="96" spans="1:8" ht="22.5" customHeight="1">
      <c r="A96" s="297" t="s">
        <v>296</v>
      </c>
      <c r="B96" s="117" t="s">
        <v>297</v>
      </c>
      <c r="C96" s="117"/>
      <c r="D96" s="118">
        <f>D97</f>
        <v>2438916</v>
      </c>
      <c r="E96" s="118">
        <f>E97</f>
        <v>1519457.2000000002</v>
      </c>
      <c r="F96" s="285">
        <f>E96/D96*100</f>
        <v>62.300513834834824</v>
      </c>
      <c r="G96" s="87"/>
      <c r="H96" s="85"/>
    </row>
    <row r="97" spans="1:8" ht="31.5" customHeight="1">
      <c r="A97" s="139" t="s">
        <v>441</v>
      </c>
      <c r="B97" s="107" t="s">
        <v>298</v>
      </c>
      <c r="C97" s="120"/>
      <c r="D97" s="126">
        <f>D98+D99</f>
        <v>2438916</v>
      </c>
      <c r="E97" s="126">
        <f>E98+E99</f>
        <v>1519457.2000000002</v>
      </c>
      <c r="F97" s="285">
        <f t="shared" ref="F97:F160" si="6">E97/D97*100</f>
        <v>62.300513834834824</v>
      </c>
      <c r="G97" s="87"/>
      <c r="H97" s="85"/>
    </row>
    <row r="98" spans="1:8" ht="16.5" customHeight="1">
      <c r="A98" s="139" t="s">
        <v>14</v>
      </c>
      <c r="B98" s="107" t="s">
        <v>298</v>
      </c>
      <c r="C98" s="120" t="s">
        <v>15</v>
      </c>
      <c r="D98" s="126">
        <f>[3]Вед.2019!G156</f>
        <v>2172042</v>
      </c>
      <c r="E98" s="126">
        <f>Вед.2019!H161</f>
        <v>1372089.08</v>
      </c>
      <c r="F98" s="285">
        <f t="shared" si="6"/>
        <v>63.17046723774218</v>
      </c>
      <c r="G98" s="87"/>
      <c r="H98" s="85"/>
    </row>
    <row r="99" spans="1:8" ht="31.5" customHeight="1">
      <c r="A99" s="140" t="s">
        <v>24</v>
      </c>
      <c r="B99" s="107" t="s">
        <v>298</v>
      </c>
      <c r="C99" s="120" t="s">
        <v>25</v>
      </c>
      <c r="D99" s="126">
        <f>[3]Вед.2019!G157</f>
        <v>266874</v>
      </c>
      <c r="E99" s="126">
        <f>Вед.2019!H162</f>
        <v>147368.12</v>
      </c>
      <c r="F99" s="285">
        <f t="shared" si="6"/>
        <v>55.220111363414951</v>
      </c>
      <c r="G99" s="87"/>
      <c r="H99" s="85"/>
    </row>
    <row r="100" spans="1:8" ht="19.5" customHeight="1">
      <c r="A100" s="140" t="s">
        <v>645</v>
      </c>
      <c r="B100" s="117" t="s">
        <v>706</v>
      </c>
      <c r="C100" s="120"/>
      <c r="D100" s="126">
        <f>D102</f>
        <v>2330000</v>
      </c>
      <c r="E100" s="126">
        <f>E102</f>
        <v>1755365</v>
      </c>
      <c r="F100" s="285">
        <f t="shared" si="6"/>
        <v>75.337553648068663</v>
      </c>
      <c r="G100" s="87"/>
      <c r="H100" s="85"/>
    </row>
    <row r="101" spans="1:8" ht="22.5" customHeight="1">
      <c r="A101" s="140" t="s">
        <v>707</v>
      </c>
      <c r="B101" s="117" t="s">
        <v>708</v>
      </c>
      <c r="C101" s="120"/>
      <c r="D101" s="126">
        <f>D102</f>
        <v>2330000</v>
      </c>
      <c r="E101" s="126">
        <f>E102</f>
        <v>1755365</v>
      </c>
      <c r="F101" s="285">
        <f t="shared" si="6"/>
        <v>75.337553648068663</v>
      </c>
      <c r="G101" s="87"/>
      <c r="H101" s="85"/>
    </row>
    <row r="102" spans="1:8" ht="36" customHeight="1">
      <c r="A102" s="140" t="s">
        <v>24</v>
      </c>
      <c r="B102" s="117" t="s">
        <v>708</v>
      </c>
      <c r="C102" s="120" t="s">
        <v>25</v>
      </c>
      <c r="D102" s="126">
        <v>2330000</v>
      </c>
      <c r="E102" s="126">
        <f>Вед.2019!H152</f>
        <v>1755365</v>
      </c>
      <c r="F102" s="285">
        <f t="shared" si="6"/>
        <v>75.337553648068663</v>
      </c>
      <c r="G102" s="87"/>
      <c r="H102" s="85"/>
    </row>
    <row r="103" spans="1:8" ht="51" customHeight="1">
      <c r="A103" s="129" t="s">
        <v>504</v>
      </c>
      <c r="B103" s="109" t="s">
        <v>279</v>
      </c>
      <c r="C103" s="110"/>
      <c r="D103" s="125">
        <f>D104+D113</f>
        <v>406564</v>
      </c>
      <c r="E103" s="125">
        <f>E104+E113</f>
        <v>256120.31</v>
      </c>
      <c r="F103" s="284">
        <f t="shared" si="6"/>
        <v>62.99630808433605</v>
      </c>
      <c r="G103" s="87"/>
      <c r="H103" s="85"/>
    </row>
    <row r="104" spans="1:8" ht="20.25" customHeight="1">
      <c r="A104" s="139" t="s">
        <v>303</v>
      </c>
      <c r="B104" s="107" t="s">
        <v>280</v>
      </c>
      <c r="C104" s="120"/>
      <c r="D104" s="126">
        <f>D105+D107+D109+D111</f>
        <v>214000</v>
      </c>
      <c r="E104" s="126">
        <f>E105+E107+E109+E111</f>
        <v>113300</v>
      </c>
      <c r="F104" s="285">
        <f t="shared" si="6"/>
        <v>52.943925233644862</v>
      </c>
      <c r="G104" s="87"/>
      <c r="H104" s="85"/>
    </row>
    <row r="105" spans="1:8" ht="38.25" customHeight="1">
      <c r="A105" s="144" t="s">
        <v>304</v>
      </c>
      <c r="B105" s="107" t="s">
        <v>600</v>
      </c>
      <c r="C105" s="120"/>
      <c r="D105" s="126">
        <f>+ D106</f>
        <v>68000</v>
      </c>
      <c r="E105" s="126">
        <f>+ E106</f>
        <v>20000</v>
      </c>
      <c r="F105" s="285">
        <f t="shared" si="6"/>
        <v>29.411764705882355</v>
      </c>
      <c r="G105" s="87"/>
      <c r="H105" s="85"/>
    </row>
    <row r="106" spans="1:8" ht="31.5" customHeight="1">
      <c r="A106" s="140" t="s">
        <v>572</v>
      </c>
      <c r="B106" s="107" t="s">
        <v>600</v>
      </c>
      <c r="C106" s="120" t="s">
        <v>570</v>
      </c>
      <c r="D106" s="126">
        <v>68000</v>
      </c>
      <c r="E106" s="126">
        <f>Вед.2019!H183</f>
        <v>20000</v>
      </c>
      <c r="F106" s="285">
        <f t="shared" si="6"/>
        <v>29.411764705882355</v>
      </c>
      <c r="G106" s="87"/>
      <c r="H106" s="85"/>
    </row>
    <row r="107" spans="1:8" ht="21.75" customHeight="1">
      <c r="A107" s="143" t="s">
        <v>75</v>
      </c>
      <c r="B107" s="107" t="s">
        <v>601</v>
      </c>
      <c r="C107" s="120"/>
      <c r="D107" s="126">
        <f>+D108</f>
        <v>110000</v>
      </c>
      <c r="E107" s="126">
        <f>+E108</f>
        <v>62400</v>
      </c>
      <c r="F107" s="285">
        <f t="shared" si="6"/>
        <v>56.727272727272727</v>
      </c>
      <c r="G107" s="87"/>
      <c r="H107" s="85"/>
    </row>
    <row r="108" spans="1:8" ht="35.25" customHeight="1">
      <c r="A108" s="140" t="s">
        <v>572</v>
      </c>
      <c r="B108" s="107" t="s">
        <v>601</v>
      </c>
      <c r="C108" s="120" t="s">
        <v>570</v>
      </c>
      <c r="D108" s="126">
        <v>110000</v>
      </c>
      <c r="E108" s="126">
        <f>Вед.2019!H185</f>
        <v>62400</v>
      </c>
      <c r="F108" s="285">
        <f t="shared" si="6"/>
        <v>56.727272727272727</v>
      </c>
      <c r="G108" s="87"/>
      <c r="H108" s="85"/>
    </row>
    <row r="109" spans="1:8" ht="37.5" customHeight="1">
      <c r="A109" s="144" t="s">
        <v>76</v>
      </c>
      <c r="B109" s="107" t="s">
        <v>602</v>
      </c>
      <c r="C109" s="128"/>
      <c r="D109" s="126">
        <f>+D110</f>
        <v>5100</v>
      </c>
      <c r="E109" s="126">
        <f>+E110</f>
        <v>0</v>
      </c>
      <c r="F109" s="285">
        <f t="shared" si="6"/>
        <v>0</v>
      </c>
      <c r="G109" s="87"/>
      <c r="H109" s="85"/>
    </row>
    <row r="110" spans="1:8" ht="34.5" customHeight="1">
      <c r="A110" s="140" t="s">
        <v>572</v>
      </c>
      <c r="B110" s="107" t="s">
        <v>602</v>
      </c>
      <c r="C110" s="120" t="s">
        <v>570</v>
      </c>
      <c r="D110" s="126">
        <v>5100</v>
      </c>
      <c r="E110" s="126">
        <f>Вед.2019!H187</f>
        <v>0</v>
      </c>
      <c r="F110" s="285">
        <f t="shared" si="6"/>
        <v>0</v>
      </c>
      <c r="G110" s="87"/>
      <c r="H110" s="85"/>
    </row>
    <row r="111" spans="1:8" ht="34.5" customHeight="1">
      <c r="A111" s="140" t="s">
        <v>664</v>
      </c>
      <c r="B111" s="107" t="s">
        <v>666</v>
      </c>
      <c r="C111" s="120"/>
      <c r="D111" s="126">
        <f>D112</f>
        <v>30900</v>
      </c>
      <c r="E111" s="126">
        <f>E112</f>
        <v>30900</v>
      </c>
      <c r="F111" s="285">
        <f t="shared" si="6"/>
        <v>100</v>
      </c>
      <c r="G111" s="87"/>
      <c r="H111" s="85"/>
    </row>
    <row r="112" spans="1:8" ht="34.5" customHeight="1">
      <c r="A112" s="140" t="s">
        <v>571</v>
      </c>
      <c r="B112" s="107" t="s">
        <v>666</v>
      </c>
      <c r="C112" s="120" t="s">
        <v>570</v>
      </c>
      <c r="D112" s="126">
        <v>30900</v>
      </c>
      <c r="E112" s="126">
        <v>30900</v>
      </c>
      <c r="F112" s="285">
        <f t="shared" si="6"/>
        <v>100</v>
      </c>
      <c r="G112" s="87"/>
      <c r="H112" s="85"/>
    </row>
    <row r="113" spans="1:8" ht="36.75" customHeight="1">
      <c r="A113" s="108" t="s">
        <v>301</v>
      </c>
      <c r="B113" s="107" t="s">
        <v>548</v>
      </c>
      <c r="C113" s="120"/>
      <c r="D113" s="126">
        <f>D114+D116</f>
        <v>192564</v>
      </c>
      <c r="E113" s="126">
        <f>E114+E116</f>
        <v>142820.31</v>
      </c>
      <c r="F113" s="285">
        <f t="shared" si="6"/>
        <v>74.167710475478273</v>
      </c>
      <c r="G113" s="87"/>
      <c r="H113" s="85"/>
    </row>
    <row r="114" spans="1:8" ht="20.25" customHeight="1">
      <c r="A114" s="144" t="s">
        <v>302</v>
      </c>
      <c r="B114" s="107" t="s">
        <v>610</v>
      </c>
      <c r="C114" s="120"/>
      <c r="D114" s="126">
        <f>D115</f>
        <v>147564</v>
      </c>
      <c r="E114" s="126">
        <f>E115</f>
        <v>110673</v>
      </c>
      <c r="F114" s="285">
        <f t="shared" si="6"/>
        <v>75</v>
      </c>
      <c r="G114" s="87"/>
      <c r="H114" s="85"/>
    </row>
    <row r="115" spans="1:8" ht="20.25" customHeight="1">
      <c r="A115" s="140" t="s">
        <v>72</v>
      </c>
      <c r="B115" s="107" t="s">
        <v>610</v>
      </c>
      <c r="C115" s="120" t="s">
        <v>73</v>
      </c>
      <c r="D115" s="126">
        <v>147564</v>
      </c>
      <c r="E115" s="126">
        <f>Вед.2019!H174</f>
        <v>110673</v>
      </c>
      <c r="F115" s="285">
        <f t="shared" si="6"/>
        <v>75</v>
      </c>
      <c r="G115" s="87"/>
      <c r="H115" s="85"/>
    </row>
    <row r="116" spans="1:8" ht="51" customHeight="1">
      <c r="A116" s="108" t="s">
        <v>628</v>
      </c>
      <c r="B116" s="107" t="s">
        <v>611</v>
      </c>
      <c r="C116" s="120"/>
      <c r="D116" s="126">
        <f>D117</f>
        <v>45000</v>
      </c>
      <c r="E116" s="126">
        <f>E117</f>
        <v>32147.31</v>
      </c>
      <c r="F116" s="285">
        <f t="shared" si="6"/>
        <v>71.43846666666667</v>
      </c>
      <c r="G116" s="87"/>
      <c r="H116" s="85"/>
    </row>
    <row r="117" spans="1:8" ht="20.25" customHeight="1">
      <c r="A117" s="140" t="s">
        <v>72</v>
      </c>
      <c r="B117" s="107" t="s">
        <v>611</v>
      </c>
      <c r="C117" s="120" t="s">
        <v>73</v>
      </c>
      <c r="D117" s="126">
        <v>45000</v>
      </c>
      <c r="E117" s="126">
        <f>Вед.2019!H192</f>
        <v>32147.31</v>
      </c>
      <c r="F117" s="285">
        <f t="shared" si="6"/>
        <v>71.43846666666667</v>
      </c>
      <c r="G117" s="87"/>
      <c r="H117" s="85"/>
    </row>
    <row r="118" spans="1:8" ht="51" customHeight="1">
      <c r="A118" s="136" t="s">
        <v>55</v>
      </c>
      <c r="B118" s="113" t="s">
        <v>283</v>
      </c>
      <c r="C118" s="113"/>
      <c r="D118" s="114">
        <f>D119</f>
        <v>1241970</v>
      </c>
      <c r="E118" s="114">
        <f>E119</f>
        <v>360907.70999999996</v>
      </c>
      <c r="F118" s="284">
        <f t="shared" si="6"/>
        <v>29.059293702746441</v>
      </c>
      <c r="G118" s="87"/>
      <c r="H118" s="85"/>
    </row>
    <row r="119" spans="1:8" ht="21" customHeight="1">
      <c r="A119" s="103" t="s">
        <v>176</v>
      </c>
      <c r="B119" s="117" t="s">
        <v>284</v>
      </c>
      <c r="C119" s="117"/>
      <c r="D119" s="118">
        <f>D120+D124+D128+D126</f>
        <v>1241970</v>
      </c>
      <c r="E119" s="118">
        <f>E120+E124+E128+E126</f>
        <v>360907.70999999996</v>
      </c>
      <c r="F119" s="285">
        <f t="shared" si="6"/>
        <v>29.059293702746441</v>
      </c>
      <c r="G119" s="87"/>
      <c r="H119" s="85"/>
    </row>
    <row r="120" spans="1:8" ht="36.75" customHeight="1">
      <c r="A120" s="140" t="s">
        <v>61</v>
      </c>
      <c r="B120" s="117" t="s">
        <v>285</v>
      </c>
      <c r="C120" s="117"/>
      <c r="D120" s="118">
        <f>D121+D122+D123</f>
        <v>622763</v>
      </c>
      <c r="E120" s="118">
        <f>E121+E122+E123</f>
        <v>234414.52</v>
      </c>
      <c r="F120" s="285">
        <f t="shared" si="6"/>
        <v>37.641048039141694</v>
      </c>
      <c r="G120" s="87"/>
      <c r="H120" s="85"/>
    </row>
    <row r="121" spans="1:8" ht="33" customHeight="1">
      <c r="A121" s="140" t="s">
        <v>24</v>
      </c>
      <c r="B121" s="117" t="s">
        <v>285</v>
      </c>
      <c r="C121" s="117" t="s">
        <v>25</v>
      </c>
      <c r="D121" s="118">
        <f>[3]Вед.2019!G115</f>
        <v>619214</v>
      </c>
      <c r="E121" s="118">
        <f>Вед.2019!H120</f>
        <v>231768</v>
      </c>
      <c r="F121" s="285">
        <f t="shared" si="6"/>
        <v>37.429386286485773</v>
      </c>
      <c r="G121" s="87"/>
      <c r="H121" s="85"/>
    </row>
    <row r="122" spans="1:8" ht="21.75" customHeight="1">
      <c r="A122" s="140" t="s">
        <v>586</v>
      </c>
      <c r="B122" s="117" t="s">
        <v>285</v>
      </c>
      <c r="C122" s="117" t="s">
        <v>587</v>
      </c>
      <c r="D122" s="118">
        <v>3549</v>
      </c>
      <c r="E122" s="118">
        <f>Вед.2019!H121</f>
        <v>2646.52</v>
      </c>
      <c r="F122" s="285">
        <f t="shared" si="6"/>
        <v>74.570865032403489</v>
      </c>
      <c r="G122" s="87"/>
      <c r="H122" s="85"/>
    </row>
    <row r="123" spans="1:8" s="90" customFormat="1" ht="20.25" customHeight="1">
      <c r="A123" s="140" t="s">
        <v>26</v>
      </c>
      <c r="B123" s="117" t="s">
        <v>285</v>
      </c>
      <c r="C123" s="117" t="s">
        <v>27</v>
      </c>
      <c r="D123" s="118">
        <v>0</v>
      </c>
      <c r="E123" s="118">
        <v>0</v>
      </c>
      <c r="F123" s="285">
        <v>0</v>
      </c>
      <c r="G123" s="88"/>
      <c r="H123" s="89"/>
    </row>
    <row r="124" spans="1:8" s="90" customFormat="1" ht="20.25" customHeight="1">
      <c r="A124" s="140" t="s">
        <v>45</v>
      </c>
      <c r="B124" s="117" t="s">
        <v>56</v>
      </c>
      <c r="C124" s="117"/>
      <c r="D124" s="118">
        <f>D125</f>
        <v>619207</v>
      </c>
      <c r="E124" s="118">
        <f>E125</f>
        <v>126493.19</v>
      </c>
      <c r="F124" s="285">
        <f t="shared" si="6"/>
        <v>20.428255817521443</v>
      </c>
      <c r="G124" s="88"/>
      <c r="H124" s="89"/>
    </row>
    <row r="125" spans="1:8" s="90" customFormat="1" ht="36" customHeight="1">
      <c r="A125" s="140" t="s">
        <v>24</v>
      </c>
      <c r="B125" s="117" t="s">
        <v>56</v>
      </c>
      <c r="C125" s="117" t="s">
        <v>25</v>
      </c>
      <c r="D125" s="118">
        <v>619207</v>
      </c>
      <c r="E125" s="118">
        <f>Вед.2019!H124</f>
        <v>126493.19</v>
      </c>
      <c r="F125" s="285">
        <f t="shared" si="6"/>
        <v>20.428255817521443</v>
      </c>
      <c r="G125" s="88"/>
      <c r="H125" s="89"/>
    </row>
    <row r="126" spans="1:8" s="90" customFormat="1" ht="18" customHeight="1">
      <c r="A126" s="140" t="s">
        <v>640</v>
      </c>
      <c r="B126" s="117" t="s">
        <v>639</v>
      </c>
      <c r="C126" s="117"/>
      <c r="D126" s="118">
        <f>D127</f>
        <v>0</v>
      </c>
      <c r="E126" s="118">
        <f>E127</f>
        <v>0</v>
      </c>
      <c r="F126" s="285">
        <v>0</v>
      </c>
      <c r="G126" s="88"/>
      <c r="H126" s="89"/>
    </row>
    <row r="127" spans="1:8" s="90" customFormat="1" ht="37.5" customHeight="1">
      <c r="A127" s="140" t="s">
        <v>24</v>
      </c>
      <c r="B127" s="117" t="s">
        <v>639</v>
      </c>
      <c r="C127" s="117" t="s">
        <v>25</v>
      </c>
      <c r="D127" s="118">
        <f>[3]Вед.2019!G121</f>
        <v>0</v>
      </c>
      <c r="E127" s="118">
        <f>[3]Вед.2019!H121</f>
        <v>0</v>
      </c>
      <c r="F127" s="285">
        <v>0</v>
      </c>
      <c r="G127" s="88"/>
      <c r="H127" s="89"/>
    </row>
    <row r="128" spans="1:8" s="90" customFormat="1" ht="18.75" customHeight="1">
      <c r="A128" s="133" t="s">
        <v>438</v>
      </c>
      <c r="B128" s="120" t="s">
        <v>57</v>
      </c>
      <c r="C128" s="120"/>
      <c r="D128" s="126">
        <f>D129</f>
        <v>0</v>
      </c>
      <c r="E128" s="126">
        <f>E129</f>
        <v>0</v>
      </c>
      <c r="F128" s="285">
        <v>0</v>
      </c>
      <c r="G128" s="88"/>
      <c r="H128" s="89"/>
    </row>
    <row r="129" spans="1:8" s="90" customFormat="1" ht="16.5" customHeight="1">
      <c r="A129" s="140" t="s">
        <v>24</v>
      </c>
      <c r="B129" s="120" t="s">
        <v>57</v>
      </c>
      <c r="C129" s="117" t="s">
        <v>25</v>
      </c>
      <c r="D129" s="118">
        <v>0</v>
      </c>
      <c r="E129" s="118">
        <f>Вед.2019!H122</f>
        <v>0</v>
      </c>
      <c r="F129" s="285">
        <v>0</v>
      </c>
      <c r="G129" s="88"/>
      <c r="H129" s="89"/>
    </row>
    <row r="130" spans="1:8" s="90" customFormat="1" ht="86.25" customHeight="1">
      <c r="A130" s="294" t="s">
        <v>622</v>
      </c>
      <c r="B130" s="124" t="s">
        <v>258</v>
      </c>
      <c r="C130" s="124"/>
      <c r="D130" s="111">
        <f>D133</f>
        <v>79264</v>
      </c>
      <c r="E130" s="111">
        <f>E133</f>
        <v>0</v>
      </c>
      <c r="F130" s="284">
        <v>0</v>
      </c>
      <c r="G130" s="88"/>
      <c r="H130" s="89"/>
    </row>
    <row r="131" spans="1:8" ht="33" customHeight="1">
      <c r="A131" s="103" t="s">
        <v>276</v>
      </c>
      <c r="B131" s="193" t="s">
        <v>259</v>
      </c>
      <c r="C131" s="124"/>
      <c r="D131" s="194">
        <f>D132</f>
        <v>79264</v>
      </c>
      <c r="E131" s="194">
        <f>E132</f>
        <v>0</v>
      </c>
      <c r="F131" s="306">
        <f>E131/D131*100</f>
        <v>0</v>
      </c>
      <c r="G131" s="87"/>
      <c r="H131" s="85"/>
    </row>
    <row r="132" spans="1:8" ht="33.75" customHeight="1">
      <c r="A132" s="135" t="s">
        <v>278</v>
      </c>
      <c r="B132" s="193" t="s">
        <v>591</v>
      </c>
      <c r="C132" s="124"/>
      <c r="D132" s="194">
        <f>D133</f>
        <v>79264</v>
      </c>
      <c r="E132" s="194">
        <f>E133</f>
        <v>0</v>
      </c>
      <c r="F132" s="285">
        <f t="shared" si="6"/>
        <v>0</v>
      </c>
      <c r="G132" s="87"/>
      <c r="H132" s="85"/>
    </row>
    <row r="133" spans="1:8" ht="36.75" customHeight="1">
      <c r="A133" s="137" t="s">
        <v>24</v>
      </c>
      <c r="B133" s="193" t="s">
        <v>591</v>
      </c>
      <c r="C133" s="193" t="s">
        <v>25</v>
      </c>
      <c r="D133" s="195">
        <v>79264</v>
      </c>
      <c r="E133" s="195">
        <f>Вед.2019!H90</f>
        <v>0</v>
      </c>
      <c r="F133" s="285">
        <f t="shared" si="6"/>
        <v>0</v>
      </c>
      <c r="G133" s="87"/>
      <c r="H133" s="85"/>
    </row>
    <row r="134" spans="1:8" ht="50.25" customHeight="1">
      <c r="A134" s="298" t="s">
        <v>637</v>
      </c>
      <c r="B134" s="113" t="s">
        <v>306</v>
      </c>
      <c r="C134" s="113"/>
      <c r="D134" s="114">
        <f t="shared" ref="D134:E136" si="7">D135</f>
        <v>0</v>
      </c>
      <c r="E134" s="114">
        <f t="shared" si="7"/>
        <v>0</v>
      </c>
      <c r="F134" s="285">
        <v>0</v>
      </c>
      <c r="G134" s="87"/>
      <c r="H134" s="85"/>
    </row>
    <row r="135" spans="1:8" ht="18.75" customHeight="1">
      <c r="A135" s="144" t="s">
        <v>645</v>
      </c>
      <c r="B135" s="117" t="s">
        <v>648</v>
      </c>
      <c r="C135" s="117"/>
      <c r="D135" s="118">
        <f t="shared" si="7"/>
        <v>0</v>
      </c>
      <c r="E135" s="118">
        <f t="shared" si="7"/>
        <v>0</v>
      </c>
      <c r="F135" s="285">
        <v>0</v>
      </c>
      <c r="G135" s="87"/>
      <c r="H135" s="85"/>
    </row>
    <row r="136" spans="1:8" ht="16.5" customHeight="1">
      <c r="A136" s="144" t="s">
        <v>646</v>
      </c>
      <c r="B136" s="117" t="s">
        <v>649</v>
      </c>
      <c r="C136" s="117"/>
      <c r="D136" s="118">
        <f t="shared" si="7"/>
        <v>0</v>
      </c>
      <c r="E136" s="118">
        <f t="shared" si="7"/>
        <v>0</v>
      </c>
      <c r="F136" s="285">
        <v>0</v>
      </c>
      <c r="G136" s="87"/>
      <c r="H136" s="85"/>
    </row>
    <row r="137" spans="1:8" ht="33.75" customHeight="1">
      <c r="A137" s="144" t="s">
        <v>24</v>
      </c>
      <c r="B137" s="117" t="s">
        <v>649</v>
      </c>
      <c r="C137" s="117" t="s">
        <v>25</v>
      </c>
      <c r="D137" s="118">
        <v>0</v>
      </c>
      <c r="E137" s="118">
        <v>0</v>
      </c>
      <c r="F137" s="285">
        <v>0</v>
      </c>
      <c r="G137" s="87"/>
      <c r="H137" s="85"/>
    </row>
    <row r="138" spans="1:8" ht="51" customHeight="1">
      <c r="A138" s="141" t="s">
        <v>634</v>
      </c>
      <c r="B138" s="109" t="s">
        <v>638</v>
      </c>
      <c r="C138" s="113"/>
      <c r="D138" s="114">
        <f t="shared" ref="D138:E140" si="8">D139</f>
        <v>0</v>
      </c>
      <c r="E138" s="114">
        <f t="shared" si="8"/>
        <v>0</v>
      </c>
      <c r="F138" s="285">
        <v>0</v>
      </c>
      <c r="G138" s="87"/>
      <c r="H138" s="85"/>
    </row>
    <row r="139" spans="1:8" ht="23.25" customHeight="1">
      <c r="A139" s="140" t="s">
        <v>635</v>
      </c>
      <c r="B139" s="107" t="s">
        <v>643</v>
      </c>
      <c r="C139" s="117"/>
      <c r="D139" s="118">
        <f t="shared" si="8"/>
        <v>0</v>
      </c>
      <c r="E139" s="118">
        <f t="shared" si="8"/>
        <v>0</v>
      </c>
      <c r="F139" s="285">
        <v>0</v>
      </c>
      <c r="G139" s="87"/>
      <c r="H139" s="85"/>
    </row>
    <row r="140" spans="1:8" ht="19.5" customHeight="1">
      <c r="A140" s="140" t="s">
        <v>636</v>
      </c>
      <c r="B140" s="107" t="s">
        <v>644</v>
      </c>
      <c r="C140" s="117"/>
      <c r="D140" s="118">
        <f t="shared" si="8"/>
        <v>0</v>
      </c>
      <c r="E140" s="118">
        <f t="shared" si="8"/>
        <v>0</v>
      </c>
      <c r="F140" s="285">
        <v>0</v>
      </c>
      <c r="G140" s="87"/>
      <c r="H140" s="85"/>
    </row>
    <row r="141" spans="1:8" ht="33" customHeight="1">
      <c r="A141" s="140" t="s">
        <v>24</v>
      </c>
      <c r="B141" s="107" t="s">
        <v>644</v>
      </c>
      <c r="C141" s="117" t="s">
        <v>25</v>
      </c>
      <c r="D141" s="118">
        <v>0</v>
      </c>
      <c r="E141" s="118">
        <v>0</v>
      </c>
      <c r="F141" s="285">
        <v>0</v>
      </c>
      <c r="G141" s="87"/>
      <c r="H141" s="85"/>
    </row>
    <row r="142" spans="1:8" ht="34.5" customHeight="1">
      <c r="A142" s="299" t="s">
        <v>59</v>
      </c>
      <c r="B142" s="165" t="s">
        <v>246</v>
      </c>
      <c r="C142" s="158"/>
      <c r="D142" s="166">
        <f>D143+D146+D149+D158</f>
        <v>6212076</v>
      </c>
      <c r="E142" s="166">
        <f>E143+E146+E149+E158</f>
        <v>3778040.4499999993</v>
      </c>
      <c r="F142" s="166">
        <f>E142/D142*100</f>
        <v>60.817679146230653</v>
      </c>
      <c r="G142" s="87"/>
      <c r="H142" s="85"/>
    </row>
    <row r="143" spans="1:8" ht="33.75" customHeight="1">
      <c r="A143" s="131" t="s">
        <v>18</v>
      </c>
      <c r="B143" s="119" t="s">
        <v>249</v>
      </c>
      <c r="C143" s="113"/>
      <c r="D143" s="114">
        <f>D144</f>
        <v>427835</v>
      </c>
      <c r="E143" s="114">
        <f>E144</f>
        <v>317262.44</v>
      </c>
      <c r="F143" s="284">
        <f t="shared" si="6"/>
        <v>74.15532623558147</v>
      </c>
      <c r="G143" s="87"/>
      <c r="H143" s="85"/>
    </row>
    <row r="144" spans="1:8" ht="39.75" customHeight="1">
      <c r="A144" s="101" t="s">
        <v>19</v>
      </c>
      <c r="B144" s="116" t="s">
        <v>250</v>
      </c>
      <c r="C144" s="117"/>
      <c r="D144" s="118">
        <f>D145</f>
        <v>427835</v>
      </c>
      <c r="E144" s="118">
        <f>E145</f>
        <v>317262.44</v>
      </c>
      <c r="F144" s="285">
        <f t="shared" si="6"/>
        <v>74.15532623558147</v>
      </c>
      <c r="G144" s="87"/>
      <c r="H144" s="85"/>
    </row>
    <row r="145" spans="1:8" ht="33" customHeight="1">
      <c r="A145" s="101" t="s">
        <v>14</v>
      </c>
      <c r="B145" s="116" t="s">
        <v>250</v>
      </c>
      <c r="C145" s="117" t="s">
        <v>15</v>
      </c>
      <c r="D145" s="118">
        <f>[3]Вед.2019!G25</f>
        <v>427835</v>
      </c>
      <c r="E145" s="118">
        <f>Вед.2019!H28</f>
        <v>317262.44</v>
      </c>
      <c r="F145" s="285">
        <f t="shared" si="6"/>
        <v>74.15532623558147</v>
      </c>
      <c r="G145" s="87"/>
      <c r="H145" s="85"/>
    </row>
    <row r="146" spans="1:8" ht="35.25" customHeight="1">
      <c r="A146" s="131" t="s">
        <v>12</v>
      </c>
      <c r="B146" s="119" t="s">
        <v>247</v>
      </c>
      <c r="C146" s="113"/>
      <c r="D146" s="114">
        <f>D147</f>
        <v>1126976</v>
      </c>
      <c r="E146" s="114">
        <f>E147</f>
        <v>708380.97</v>
      </c>
      <c r="F146" s="284">
        <f t="shared" si="6"/>
        <v>62.856792868703501</v>
      </c>
      <c r="G146" s="87"/>
      <c r="H146" s="85"/>
    </row>
    <row r="147" spans="1:8" ht="19.5" customHeight="1">
      <c r="A147" s="101" t="s">
        <v>13</v>
      </c>
      <c r="B147" s="116" t="s">
        <v>248</v>
      </c>
      <c r="C147" s="117"/>
      <c r="D147" s="118">
        <f>D148</f>
        <v>1126976</v>
      </c>
      <c r="E147" s="118">
        <f>E148</f>
        <v>708380.97</v>
      </c>
      <c r="F147" s="285">
        <f t="shared" si="6"/>
        <v>62.856792868703501</v>
      </c>
      <c r="G147" s="87"/>
      <c r="H147" s="85"/>
    </row>
    <row r="148" spans="1:8" ht="34.5" customHeight="1">
      <c r="A148" s="101" t="s">
        <v>14</v>
      </c>
      <c r="B148" s="116" t="s">
        <v>248</v>
      </c>
      <c r="C148" s="117" t="s">
        <v>15</v>
      </c>
      <c r="D148" s="118">
        <f>[3]Вед.2019!G24</f>
        <v>1126976</v>
      </c>
      <c r="E148" s="118">
        <f>Вед.2019!H23</f>
        <v>708380.97</v>
      </c>
      <c r="F148" s="285">
        <f t="shared" si="6"/>
        <v>62.856792868703501</v>
      </c>
      <c r="G148" s="87"/>
      <c r="H148" s="85"/>
    </row>
    <row r="149" spans="1:8" ht="18" customHeight="1">
      <c r="A149" s="131" t="s">
        <v>22</v>
      </c>
      <c r="B149" s="119" t="s">
        <v>251</v>
      </c>
      <c r="C149" s="113"/>
      <c r="D149" s="114">
        <f>D150+D155</f>
        <v>4424265</v>
      </c>
      <c r="E149" s="114">
        <f>E150+E155</f>
        <v>2591305.1299999994</v>
      </c>
      <c r="F149" s="284">
        <f t="shared" si="6"/>
        <v>58.57029653513068</v>
      </c>
      <c r="G149" s="87"/>
      <c r="H149" s="85"/>
    </row>
    <row r="150" spans="1:8" ht="16.5" customHeight="1">
      <c r="A150" s="101" t="s">
        <v>23</v>
      </c>
      <c r="B150" s="116" t="s">
        <v>252</v>
      </c>
      <c r="C150" s="117"/>
      <c r="D150" s="118">
        <f>D151+D152+D153+D154</f>
        <v>4114065</v>
      </c>
      <c r="E150" s="118">
        <f>E151+E152+E153+E154</f>
        <v>2394683.0799999996</v>
      </c>
      <c r="F150" s="285">
        <f t="shared" si="6"/>
        <v>58.207225213991507</v>
      </c>
      <c r="G150" s="87"/>
      <c r="H150" s="85"/>
    </row>
    <row r="151" spans="1:8" ht="16.5" customHeight="1">
      <c r="A151" s="101" t="s">
        <v>14</v>
      </c>
      <c r="B151" s="116" t="s">
        <v>252</v>
      </c>
      <c r="C151" s="117" t="s">
        <v>15</v>
      </c>
      <c r="D151" s="118">
        <f>[3]Вед.2019!G34</f>
        <v>2676118</v>
      </c>
      <c r="E151" s="118">
        <f>Вед.2019!H33</f>
        <v>1736802.17</v>
      </c>
      <c r="F151" s="285">
        <f t="shared" si="6"/>
        <v>64.900059339685313</v>
      </c>
      <c r="G151" s="87"/>
      <c r="H151" s="85"/>
    </row>
    <row r="152" spans="1:8" ht="33.75">
      <c r="A152" s="132" t="s">
        <v>24</v>
      </c>
      <c r="B152" s="116" t="s">
        <v>252</v>
      </c>
      <c r="C152" s="117" t="s">
        <v>25</v>
      </c>
      <c r="D152" s="118">
        <f>[3]Вед.2019!G35</f>
        <v>1292431</v>
      </c>
      <c r="E152" s="118">
        <f>Вед.2019!H34</f>
        <v>540431.17000000004</v>
      </c>
      <c r="F152" s="285">
        <f t="shared" si="6"/>
        <v>41.815088774565147</v>
      </c>
      <c r="G152" s="87"/>
      <c r="H152" s="85"/>
    </row>
    <row r="153" spans="1:8" ht="18.75">
      <c r="A153" s="133" t="s">
        <v>26</v>
      </c>
      <c r="B153" s="116" t="s">
        <v>252</v>
      </c>
      <c r="C153" s="117" t="s">
        <v>27</v>
      </c>
      <c r="D153" s="118">
        <f>[3]Вед.2019!G36</f>
        <v>107594</v>
      </c>
      <c r="E153" s="118">
        <f>Вед.2019!H35</f>
        <v>89528.61</v>
      </c>
      <c r="F153" s="285">
        <f t="shared" si="6"/>
        <v>83.209667825343431</v>
      </c>
      <c r="G153" s="87"/>
      <c r="H153" s="85"/>
    </row>
    <row r="154" spans="1:8" ht="18.75">
      <c r="A154" s="133" t="s">
        <v>586</v>
      </c>
      <c r="B154" s="116" t="s">
        <v>252</v>
      </c>
      <c r="C154" s="117" t="s">
        <v>587</v>
      </c>
      <c r="D154" s="118">
        <f>[3]Вед.2019!G37</f>
        <v>37922</v>
      </c>
      <c r="E154" s="118">
        <f>Вед.2019!H36</f>
        <v>27921.13</v>
      </c>
      <c r="F154" s="285">
        <f t="shared" si="6"/>
        <v>73.627788618743736</v>
      </c>
      <c r="G154" s="87"/>
      <c r="H154" s="85"/>
    </row>
    <row r="155" spans="1:8" ht="33.75" customHeight="1">
      <c r="A155" s="134" t="s">
        <v>33</v>
      </c>
      <c r="B155" s="117" t="s">
        <v>660</v>
      </c>
      <c r="C155" s="113"/>
      <c r="D155" s="122">
        <f>D156+D157</f>
        <v>310200</v>
      </c>
      <c r="E155" s="122">
        <f>E156+E157</f>
        <v>196622.05</v>
      </c>
      <c r="F155" s="285">
        <f t="shared" si="6"/>
        <v>63.385573823339783</v>
      </c>
      <c r="G155" s="87"/>
      <c r="H155" s="85"/>
    </row>
    <row r="156" spans="1:8" ht="31.5" customHeight="1">
      <c r="A156" s="101" t="s">
        <v>14</v>
      </c>
      <c r="B156" s="117" t="s">
        <v>660</v>
      </c>
      <c r="C156" s="117" t="s">
        <v>15</v>
      </c>
      <c r="D156" s="118">
        <v>281981.95</v>
      </c>
      <c r="E156" s="118">
        <f>Вед.2019!H59</f>
        <v>196622.05</v>
      </c>
      <c r="F156" s="285">
        <f t="shared" si="6"/>
        <v>69.728594330239929</v>
      </c>
      <c r="G156" s="87"/>
      <c r="H156" s="85"/>
    </row>
    <row r="157" spans="1:8" ht="32.25" customHeight="1">
      <c r="A157" s="132" t="s">
        <v>24</v>
      </c>
      <c r="B157" s="117" t="s">
        <v>660</v>
      </c>
      <c r="C157" s="117" t="s">
        <v>25</v>
      </c>
      <c r="D157" s="118">
        <v>28218.05</v>
      </c>
      <c r="E157" s="118">
        <f>Вед.2019!H60</f>
        <v>0</v>
      </c>
      <c r="F157" s="285">
        <f t="shared" si="6"/>
        <v>0</v>
      </c>
      <c r="G157" s="87"/>
      <c r="H157" s="85"/>
    </row>
    <row r="158" spans="1:8" ht="17.25" customHeight="1">
      <c r="A158" s="131" t="s">
        <v>28</v>
      </c>
      <c r="B158" s="113" t="s">
        <v>254</v>
      </c>
      <c r="C158" s="110"/>
      <c r="D158" s="114">
        <f>D159+D161+D164</f>
        <v>233000</v>
      </c>
      <c r="E158" s="114">
        <f>E159+E161+E164</f>
        <v>161091.91</v>
      </c>
      <c r="F158" s="284">
        <f t="shared" si="6"/>
        <v>69.138158798283271</v>
      </c>
      <c r="G158" s="87"/>
      <c r="H158" s="85"/>
    </row>
    <row r="159" spans="1:8" ht="35.25" customHeight="1">
      <c r="A159" s="101" t="s">
        <v>39</v>
      </c>
      <c r="B159" s="117" t="s">
        <v>255</v>
      </c>
      <c r="C159" s="120"/>
      <c r="D159" s="118">
        <f>D160</f>
        <v>25000</v>
      </c>
      <c r="E159" s="118">
        <f>E160</f>
        <v>0</v>
      </c>
      <c r="F159" s="285">
        <f t="shared" si="6"/>
        <v>0</v>
      </c>
      <c r="G159" s="87"/>
      <c r="H159" s="85"/>
    </row>
    <row r="160" spans="1:8" ht="16.5">
      <c r="A160" s="101" t="s">
        <v>40</v>
      </c>
      <c r="B160" s="117" t="s">
        <v>255</v>
      </c>
      <c r="C160" s="120" t="s">
        <v>41</v>
      </c>
      <c r="D160" s="118">
        <f>[3]Вед.2019!G42</f>
        <v>25000</v>
      </c>
      <c r="E160" s="118">
        <f>Вед.2019!H41</f>
        <v>0</v>
      </c>
      <c r="F160" s="285">
        <f t="shared" si="6"/>
        <v>0</v>
      </c>
    </row>
    <row r="161" spans="1:6" ht="16.5">
      <c r="A161" s="101" t="s">
        <v>30</v>
      </c>
      <c r="B161" s="117" t="s">
        <v>257</v>
      </c>
      <c r="C161" s="117"/>
      <c r="D161" s="118">
        <f>D163+D162</f>
        <v>197500</v>
      </c>
      <c r="E161" s="118">
        <f>E163+E162</f>
        <v>150591.91</v>
      </c>
      <c r="F161" s="285">
        <f t="shared" ref="F161:F166" si="9">E161/D161*100</f>
        <v>76.249068354430378</v>
      </c>
    </row>
    <row r="162" spans="1:6" ht="16.5">
      <c r="A162" s="300" t="s">
        <v>665</v>
      </c>
      <c r="B162" s="117" t="s">
        <v>257</v>
      </c>
      <c r="C162" s="117" t="s">
        <v>587</v>
      </c>
      <c r="D162" s="118">
        <f>[3]Вед.2019!G47</f>
        <v>6000</v>
      </c>
      <c r="E162" s="118">
        <f>Вед.2019!H46</f>
        <v>0</v>
      </c>
      <c r="F162" s="285">
        <f t="shared" si="9"/>
        <v>0</v>
      </c>
    </row>
    <row r="163" spans="1:6" ht="16.5">
      <c r="A163" s="132" t="s">
        <v>26</v>
      </c>
      <c r="B163" s="117" t="s">
        <v>257</v>
      </c>
      <c r="C163" s="117" t="s">
        <v>27</v>
      </c>
      <c r="D163" s="118">
        <f>[3]Вед.2019!G48</f>
        <v>191500</v>
      </c>
      <c r="E163" s="118">
        <f>Вед.2019!H47</f>
        <v>150591.91</v>
      </c>
      <c r="F163" s="285">
        <f t="shared" si="9"/>
        <v>78.638073107049607</v>
      </c>
    </row>
    <row r="164" spans="1:6" ht="22.5" customHeight="1">
      <c r="A164" s="132" t="s">
        <v>642</v>
      </c>
      <c r="B164" s="117" t="s">
        <v>630</v>
      </c>
      <c r="C164" s="117"/>
      <c r="D164" s="118">
        <f>D165</f>
        <v>10500</v>
      </c>
      <c r="E164" s="118">
        <f>E165</f>
        <v>10500</v>
      </c>
      <c r="F164" s="285">
        <f t="shared" si="9"/>
        <v>100</v>
      </c>
    </row>
    <row r="165" spans="1:6" ht="33">
      <c r="A165" s="132" t="s">
        <v>24</v>
      </c>
      <c r="B165" s="117" t="s">
        <v>630</v>
      </c>
      <c r="C165" s="117" t="s">
        <v>25</v>
      </c>
      <c r="D165" s="118">
        <v>10500</v>
      </c>
      <c r="E165" s="118">
        <f>Вед.2019!H49</f>
        <v>10500</v>
      </c>
      <c r="F165" s="285">
        <f t="shared" si="9"/>
        <v>100</v>
      </c>
    </row>
    <row r="166" spans="1:6" ht="17.25" thickBot="1">
      <c r="A166" s="301" t="s">
        <v>60</v>
      </c>
      <c r="B166" s="302"/>
      <c r="C166" s="303"/>
      <c r="D166" s="304">
        <f>D19+D142</f>
        <v>29015836.719999999</v>
      </c>
      <c r="E166" s="304">
        <f>E19+E142</f>
        <v>17585460.759999998</v>
      </c>
      <c r="F166" s="305">
        <f t="shared" si="9"/>
        <v>60.606423070607896</v>
      </c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159</v>
      </c>
      <c r="B1" s="60" t="s">
        <v>85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45" t="s">
        <v>86</v>
      </c>
      <c r="C2" s="34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87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88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89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90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91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46" t="s">
        <v>92</v>
      </c>
      <c r="B13" s="346"/>
      <c r="C13" s="346"/>
      <c r="D13" s="346"/>
      <c r="E13" s="92"/>
      <c r="F13" s="92"/>
    </row>
    <row r="14" spans="1:256" ht="15.75" customHeight="1">
      <c r="A14" s="346" t="s">
        <v>93</v>
      </c>
      <c r="B14" s="346"/>
      <c r="C14" s="346"/>
      <c r="D14" s="346"/>
    </row>
    <row r="15" spans="1:256" ht="15.75" customHeight="1">
      <c r="A15" s="346" t="s">
        <v>94</v>
      </c>
      <c r="B15" s="346"/>
      <c r="C15" s="346"/>
      <c r="D15" s="34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84</v>
      </c>
      <c r="B19" s="93" t="s">
        <v>95</v>
      </c>
      <c r="C19" s="93" t="s">
        <v>96</v>
      </c>
    </row>
    <row r="20" spans="1:6" ht="28.5" customHeight="1">
      <c r="A20" s="344" t="s">
        <v>97</v>
      </c>
      <c r="B20" s="95" t="s">
        <v>115</v>
      </c>
      <c r="C20" s="96">
        <f>C22-C23</f>
        <v>5340000</v>
      </c>
    </row>
    <row r="21" spans="1:6">
      <c r="A21" s="344"/>
      <c r="B21" s="97" t="s">
        <v>98</v>
      </c>
      <c r="C21" s="98"/>
    </row>
    <row r="22" spans="1:6" ht="47.25">
      <c r="A22" s="344"/>
      <c r="B22" s="99" t="s">
        <v>99</v>
      </c>
      <c r="C22" s="96">
        <v>5500000</v>
      </c>
    </row>
    <row r="23" spans="1:6" ht="47.25">
      <c r="A23" s="344"/>
      <c r="B23" s="99" t="s">
        <v>100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2019-12-23T07:24:52Z</cp:lastPrinted>
  <dcterms:created xsi:type="dcterms:W3CDTF">2020-02-19T10:23:02Z</dcterms:created>
  <dcterms:modified xsi:type="dcterms:W3CDTF">2020-02-19T10:23:03Z</dcterms:modified>
</cp:coreProperties>
</file>