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0" windowWidth="16380" windowHeight="6990" tabRatio="697" activeTab="4"/>
  </bookViews>
  <sheets>
    <sheet name="источ. 2019" sheetId="1" r:id="rId1"/>
    <sheet name="Доходы 2019 " sheetId="24" r:id="rId2"/>
    <sheet name="Вед.2019 " sheetId="21" r:id="rId3"/>
    <sheet name="Ф2019 " sheetId="22" r:id="rId4"/>
    <sheet name="МЦП по ЦСР - 2019 " sheetId="23" r:id="rId5"/>
    <sheet name="кредиты" sheetId="12" state="hidden" r:id="rId6"/>
  </sheets>
  <externalReferences>
    <externalReference r:id="rId7"/>
    <externalReference r:id="rId8"/>
  </externalReferences>
  <definedNames>
    <definedName name="Excel_BuiltIn_Print_Area" localSheetId="2">[2]Ф2019!$A$1:$C$654</definedName>
    <definedName name="Excel_BuiltIn_Print_Area" localSheetId="0">'источ. 2019'!$A$2:$G$50</definedName>
    <definedName name="Excel_BuiltIn_Print_Area" localSheetId="4">[2]кредиты!$A$1:$F$35</definedName>
    <definedName name="Excel_BuiltIn_Print_Area" localSheetId="3">#REF!</definedName>
    <definedName name="_xlnm.Print_Area" localSheetId="1">'Доходы 2019 '!$A$1:$E$217</definedName>
    <definedName name="_xlnm.Print_Area" localSheetId="0">'источ. 2019'!$A$1:$G$50</definedName>
    <definedName name="_xlnm.Print_Area" localSheetId="4">'МЦП по ЦСР - 2019 '!$A$1:$G$191</definedName>
    <definedName name="_xlnm.Print_Area" localSheetId="3">'Ф2019 '!$A$1:$F$580</definedName>
  </definedNames>
  <calcPr calcId="125725"/>
</workbook>
</file>

<file path=xl/calcChain.xml><?xml version="1.0" encoding="utf-8"?>
<calcChain xmlns="http://schemas.openxmlformats.org/spreadsheetml/2006/main">
  <c r="I207" i="21"/>
  <c r="I208"/>
  <c r="I209"/>
  <c r="E168" i="23"/>
  <c r="F168" s="1"/>
  <c r="E178"/>
  <c r="F178" s="1"/>
  <c r="E179"/>
  <c r="F179"/>
  <c r="E186"/>
  <c r="F186"/>
  <c r="E185"/>
  <c r="F185"/>
  <c r="E183"/>
  <c r="E182"/>
  <c r="F182" s="1"/>
  <c r="E181"/>
  <c r="F181" s="1"/>
  <c r="E173"/>
  <c r="F173" s="1"/>
  <c r="E172"/>
  <c r="F172" s="1"/>
  <c r="E171"/>
  <c r="F171" s="1"/>
  <c r="E169"/>
  <c r="F169" s="1"/>
  <c r="E165"/>
  <c r="F165" s="1"/>
  <c r="E162"/>
  <c r="E138"/>
  <c r="F138"/>
  <c r="E135"/>
  <c r="E134"/>
  <c r="F134" s="1"/>
  <c r="E129"/>
  <c r="E127"/>
  <c r="E126"/>
  <c r="E124"/>
  <c r="E120"/>
  <c r="E119" s="1"/>
  <c r="F119" s="1"/>
  <c r="E118"/>
  <c r="F118"/>
  <c r="E114"/>
  <c r="E113"/>
  <c r="F113" s="1"/>
  <c r="E112"/>
  <c r="F112" s="1"/>
  <c r="E106"/>
  <c r="F106" s="1"/>
  <c r="E105"/>
  <c r="F105" s="1"/>
  <c r="E102"/>
  <c r="E101" s="1"/>
  <c r="E100"/>
  <c r="F100"/>
  <c r="E98"/>
  <c r="F98"/>
  <c r="E97"/>
  <c r="F97"/>
  <c r="E96"/>
  <c r="E88"/>
  <c r="F88" s="1"/>
  <c r="E84"/>
  <c r="F84" s="1"/>
  <c r="E74"/>
  <c r="F74" s="1"/>
  <c r="E73"/>
  <c r="F73" s="1"/>
  <c r="E67"/>
  <c r="E66" s="1"/>
  <c r="E64"/>
  <c r="F64" s="1"/>
  <c r="E62"/>
  <c r="F62" s="1"/>
  <c r="E60"/>
  <c r="F60" s="1"/>
  <c r="E58"/>
  <c r="F58" s="1"/>
  <c r="E51"/>
  <c r="F51" s="1"/>
  <c r="E48"/>
  <c r="F48" s="1"/>
  <c r="E47"/>
  <c r="F47" s="1"/>
  <c r="E46"/>
  <c r="F46" s="1"/>
  <c r="E40"/>
  <c r="F40" s="1"/>
  <c r="E36"/>
  <c r="F36" s="1"/>
  <c r="E34"/>
  <c r="F34" s="1"/>
  <c r="E23"/>
  <c r="F23" s="1"/>
  <c r="E27"/>
  <c r="E26" s="1"/>
  <c r="D29" i="22"/>
  <c r="E29"/>
  <c r="E28"/>
  <c r="E18"/>
  <c r="E17"/>
  <c r="F17" s="1"/>
  <c r="F28" i="23"/>
  <c r="F96"/>
  <c r="F124"/>
  <c r="F135"/>
  <c r="F175"/>
  <c r="F176"/>
  <c r="F183"/>
  <c r="F187"/>
  <c r="F188"/>
  <c r="F189"/>
  <c r="F190"/>
  <c r="E189"/>
  <c r="E187"/>
  <c r="E176"/>
  <c r="E175"/>
  <c r="E157"/>
  <c r="E156"/>
  <c r="E155"/>
  <c r="E153"/>
  <c r="E152"/>
  <c r="E151"/>
  <c r="E149"/>
  <c r="E148"/>
  <c r="E147"/>
  <c r="E145"/>
  <c r="E144"/>
  <c r="E143"/>
  <c r="E141"/>
  <c r="E140"/>
  <c r="E139"/>
  <c r="E123"/>
  <c r="F123" s="1"/>
  <c r="E121"/>
  <c r="E108"/>
  <c r="E107"/>
  <c r="E91"/>
  <c r="E90"/>
  <c r="E89"/>
  <c r="E87"/>
  <c r="F87" s="1"/>
  <c r="E79"/>
  <c r="E78"/>
  <c r="E76"/>
  <c r="E68"/>
  <c r="E63"/>
  <c r="F63" s="1"/>
  <c r="E59"/>
  <c r="F59" s="1"/>
  <c r="E53"/>
  <c r="E52"/>
  <c r="E41"/>
  <c r="E31"/>
  <c r="E28"/>
  <c r="D189"/>
  <c r="D187"/>
  <c r="D184"/>
  <c r="D182"/>
  <c r="D180"/>
  <c r="D179"/>
  <c r="D177"/>
  <c r="D174"/>
  <c r="D178"/>
  <c r="D176"/>
  <c r="D175"/>
  <c r="D173"/>
  <c r="D170"/>
  <c r="D168"/>
  <c r="D167"/>
  <c r="D166"/>
  <c r="D164"/>
  <c r="D163"/>
  <c r="D161"/>
  <c r="D160"/>
  <c r="D159"/>
  <c r="D157"/>
  <c r="D156"/>
  <c r="D155"/>
  <c r="D153"/>
  <c r="D152"/>
  <c r="D151"/>
  <c r="D149"/>
  <c r="D148"/>
  <c r="D147"/>
  <c r="D145"/>
  <c r="D144"/>
  <c r="D143"/>
  <c r="D141"/>
  <c r="D140"/>
  <c r="D139"/>
  <c r="D132"/>
  <c r="D131"/>
  <c r="D137"/>
  <c r="D133"/>
  <c r="D128"/>
  <c r="D126"/>
  <c r="D125"/>
  <c r="D123"/>
  <c r="D121"/>
  <c r="D119"/>
  <c r="D117"/>
  <c r="D116"/>
  <c r="D115"/>
  <c r="D113"/>
  <c r="D111"/>
  <c r="D110"/>
  <c r="D108"/>
  <c r="D107"/>
  <c r="D104"/>
  <c r="D103"/>
  <c r="D101"/>
  <c r="D99"/>
  <c r="D95"/>
  <c r="D94"/>
  <c r="D91"/>
  <c r="D90"/>
  <c r="D89"/>
  <c r="D88"/>
  <c r="D87"/>
  <c r="D85"/>
  <c r="D86"/>
  <c r="D83"/>
  <c r="D82"/>
  <c r="D81"/>
  <c r="D79"/>
  <c r="D78"/>
  <c r="D76"/>
  <c r="D74"/>
  <c r="D72"/>
  <c r="D71"/>
  <c r="D68"/>
  <c r="D66"/>
  <c r="D65"/>
  <c r="D63"/>
  <c r="D61"/>
  <c r="D56"/>
  <c r="D59"/>
  <c r="D57"/>
  <c r="D53"/>
  <c r="D52"/>
  <c r="D50"/>
  <c r="D49"/>
  <c r="D45"/>
  <c r="D44"/>
  <c r="D43"/>
  <c r="D41"/>
  <c r="D38"/>
  <c r="D37"/>
  <c r="D33"/>
  <c r="D31"/>
  <c r="D30"/>
  <c r="D29"/>
  <c r="D28"/>
  <c r="D26"/>
  <c r="D25"/>
  <c r="D24"/>
  <c r="D22"/>
  <c r="D21"/>
  <c r="D20"/>
  <c r="G47" i="22"/>
  <c r="H47"/>
  <c r="F23"/>
  <c r="E40"/>
  <c r="E20"/>
  <c r="E16" s="1"/>
  <c r="D40"/>
  <c r="D35"/>
  <c r="D22"/>
  <c r="I24" i="21"/>
  <c r="I29"/>
  <c r="I34"/>
  <c r="I35"/>
  <c r="I37"/>
  <c r="I38"/>
  <c r="I39"/>
  <c r="I44"/>
  <c r="I49"/>
  <c r="I50"/>
  <c r="I52"/>
  <c r="I59"/>
  <c r="I62"/>
  <c r="I65"/>
  <c r="I66"/>
  <c r="I72"/>
  <c r="I73"/>
  <c r="I77"/>
  <c r="I78"/>
  <c r="I83"/>
  <c r="I84"/>
  <c r="I89"/>
  <c r="I90"/>
  <c r="I95"/>
  <c r="I110"/>
  <c r="I112"/>
  <c r="I114"/>
  <c r="I116"/>
  <c r="I117"/>
  <c r="I122"/>
  <c r="I126"/>
  <c r="I130"/>
  <c r="I136"/>
  <c r="I137"/>
  <c r="I140"/>
  <c r="I153"/>
  <c r="I157"/>
  <c r="I159"/>
  <c r="I165"/>
  <c r="I166"/>
  <c r="I167"/>
  <c r="I169"/>
  <c r="I171"/>
  <c r="I177"/>
  <c r="I179"/>
  <c r="I188"/>
  <c r="I189"/>
  <c r="I201"/>
  <c r="I210"/>
  <c r="I212"/>
  <c r="I216"/>
  <c r="I220"/>
  <c r="I230"/>
  <c r="I231"/>
  <c r="I232"/>
  <c r="I235"/>
  <c r="H23"/>
  <c r="H22"/>
  <c r="H28"/>
  <c r="I28"/>
  <c r="H33"/>
  <c r="H32"/>
  <c r="H31"/>
  <c r="H36"/>
  <c r="H43"/>
  <c r="H42"/>
  <c r="H48"/>
  <c r="H51"/>
  <c r="I51"/>
  <c r="H55"/>
  <c r="H57"/>
  <c r="H64"/>
  <c r="I64"/>
  <c r="H71"/>
  <c r="H77"/>
  <c r="H76"/>
  <c r="H82"/>
  <c r="I82"/>
  <c r="H81"/>
  <c r="H89"/>
  <c r="H88"/>
  <c r="H87"/>
  <c r="H93"/>
  <c r="H94"/>
  <c r="I94"/>
  <c r="H98"/>
  <c r="H100"/>
  <c r="H99"/>
  <c r="H103"/>
  <c r="H102"/>
  <c r="H104"/>
  <c r="H109"/>
  <c r="H111"/>
  <c r="H113"/>
  <c r="H115"/>
  <c r="H116"/>
  <c r="H121"/>
  <c r="H120"/>
  <c r="H125"/>
  <c r="H128"/>
  <c r="H131"/>
  <c r="H127"/>
  <c r="H135"/>
  <c r="H139"/>
  <c r="H141"/>
  <c r="H143"/>
  <c r="H147"/>
  <c r="H146"/>
  <c r="H152"/>
  <c r="H156"/>
  <c r="H158"/>
  <c r="H164"/>
  <c r="I164"/>
  <c r="H168"/>
  <c r="I168"/>
  <c r="H170"/>
  <c r="H173"/>
  <c r="H172"/>
  <c r="H176"/>
  <c r="I176"/>
  <c r="H178"/>
  <c r="H181"/>
  <c r="H180"/>
  <c r="H182"/>
  <c r="H187"/>
  <c r="H194"/>
  <c r="H193"/>
  <c r="H199"/>
  <c r="H200"/>
  <c r="I200"/>
  <c r="H204"/>
  <c r="H205"/>
  <c r="H209"/>
  <c r="H211"/>
  <c r="I211"/>
  <c r="H213"/>
  <c r="H215"/>
  <c r="I215"/>
  <c r="H218"/>
  <c r="H225"/>
  <c r="H229"/>
  <c r="I229"/>
  <c r="H234"/>
  <c r="I234"/>
  <c r="G234"/>
  <c r="G233"/>
  <c r="G229"/>
  <c r="G228"/>
  <c r="G225"/>
  <c r="G224"/>
  <c r="G223"/>
  <c r="G218"/>
  <c r="G217"/>
  <c r="G215"/>
  <c r="G213"/>
  <c r="G211"/>
  <c r="G209"/>
  <c r="G205"/>
  <c r="G200"/>
  <c r="G199"/>
  <c r="G198"/>
  <c r="G197"/>
  <c r="D43" i="22"/>
  <c r="D42" s="1"/>
  <c r="G194" i="21"/>
  <c r="G193"/>
  <c r="G192"/>
  <c r="G191"/>
  <c r="G190"/>
  <c r="G187"/>
  <c r="G186"/>
  <c r="G185"/>
  <c r="G184"/>
  <c r="D39" i="22"/>
  <c r="D37" s="1"/>
  <c r="G182" i="21"/>
  <c r="G181"/>
  <c r="G180"/>
  <c r="G178"/>
  <c r="G176"/>
  <c r="G175"/>
  <c r="G173"/>
  <c r="G172"/>
  <c r="G170"/>
  <c r="I170"/>
  <c r="G168"/>
  <c r="G164"/>
  <c r="G158"/>
  <c r="I158"/>
  <c r="G156"/>
  <c r="G155"/>
  <c r="G154"/>
  <c r="G152"/>
  <c r="G151"/>
  <c r="G150"/>
  <c r="G149"/>
  <c r="G147"/>
  <c r="G146"/>
  <c r="G145"/>
  <c r="G143"/>
  <c r="G141"/>
  <c r="G139"/>
  <c r="G135"/>
  <c r="G134"/>
  <c r="G133"/>
  <c r="G131"/>
  <c r="G128"/>
  <c r="I128"/>
  <c r="G125"/>
  <c r="G124"/>
  <c r="G121"/>
  <c r="G120"/>
  <c r="G119"/>
  <c r="G116"/>
  <c r="G115"/>
  <c r="G113"/>
  <c r="G111"/>
  <c r="G109"/>
  <c r="G108"/>
  <c r="G104"/>
  <c r="G103"/>
  <c r="G102"/>
  <c r="G100"/>
  <c r="G99"/>
  <c r="G98"/>
  <c r="G94"/>
  <c r="G93"/>
  <c r="G92"/>
  <c r="G91"/>
  <c r="G89"/>
  <c r="G88"/>
  <c r="G87"/>
  <c r="G86"/>
  <c r="G85"/>
  <c r="G82"/>
  <c r="G81"/>
  <c r="G80"/>
  <c r="G79"/>
  <c r="D26" i="22"/>
  <c r="G77" i="21"/>
  <c r="G76"/>
  <c r="G75"/>
  <c r="G71"/>
  <c r="G70"/>
  <c r="G69"/>
  <c r="G68"/>
  <c r="G64"/>
  <c r="G63"/>
  <c r="G62"/>
  <c r="G61"/>
  <c r="G60"/>
  <c r="G57"/>
  <c r="G55"/>
  <c r="G51"/>
  <c r="G48"/>
  <c r="G47"/>
  <c r="G46"/>
  <c r="G43"/>
  <c r="G36"/>
  <c r="G33"/>
  <c r="G32"/>
  <c r="G31"/>
  <c r="G30"/>
  <c r="D19" i="22"/>
  <c r="G28" i="21"/>
  <c r="G27"/>
  <c r="G26"/>
  <c r="G25"/>
  <c r="D18" i="22"/>
  <c r="D16" s="1"/>
  <c r="G23" i="21"/>
  <c r="G22"/>
  <c r="G21"/>
  <c r="G20"/>
  <c r="C48" i="1"/>
  <c r="C46"/>
  <c r="C42"/>
  <c r="C41"/>
  <c r="C37"/>
  <c r="C39"/>
  <c r="C38"/>
  <c r="C35"/>
  <c r="C33"/>
  <c r="C32"/>
  <c r="C30"/>
  <c r="C27"/>
  <c r="C28"/>
  <c r="C25"/>
  <c r="C23"/>
  <c r="C22"/>
  <c r="C20"/>
  <c r="C18"/>
  <c r="D22" i="24"/>
  <c r="D53"/>
  <c r="D119"/>
  <c r="D118"/>
  <c r="C119"/>
  <c r="C118"/>
  <c r="E21"/>
  <c r="E23"/>
  <c r="E24"/>
  <c r="E25"/>
  <c r="E30"/>
  <c r="E31"/>
  <c r="E33"/>
  <c r="E34"/>
  <c r="E36"/>
  <c r="E37"/>
  <c r="E38"/>
  <c r="E40"/>
  <c r="E41"/>
  <c r="E45"/>
  <c r="E47"/>
  <c r="E49"/>
  <c r="E51"/>
  <c r="E54"/>
  <c r="E55"/>
  <c r="E58"/>
  <c r="E61"/>
  <c r="E63"/>
  <c r="E66"/>
  <c r="E69"/>
  <c r="E70"/>
  <c r="E71"/>
  <c r="E72"/>
  <c r="E73"/>
  <c r="E77"/>
  <c r="E79"/>
  <c r="E83"/>
  <c r="E90"/>
  <c r="E93"/>
  <c r="E94"/>
  <c r="E95"/>
  <c r="E97"/>
  <c r="E98"/>
  <c r="E99"/>
  <c r="E100"/>
  <c r="E101"/>
  <c r="E102"/>
  <c r="E103"/>
  <c r="E104"/>
  <c r="E106"/>
  <c r="E108"/>
  <c r="E109"/>
  <c r="E111"/>
  <c r="E112"/>
  <c r="E114"/>
  <c r="E115"/>
  <c r="E116"/>
  <c r="E117"/>
  <c r="E123"/>
  <c r="E124"/>
  <c r="E125"/>
  <c r="E127"/>
  <c r="E129"/>
  <c r="E130"/>
  <c r="E132"/>
  <c r="E134"/>
  <c r="E135"/>
  <c r="E136"/>
  <c r="E138"/>
  <c r="E139"/>
  <c r="E140"/>
  <c r="E142"/>
  <c r="E144"/>
  <c r="E146"/>
  <c r="E148"/>
  <c r="E150"/>
  <c r="E152"/>
  <c r="E155"/>
  <c r="E156"/>
  <c r="E157"/>
  <c r="E160"/>
  <c r="E161"/>
  <c r="E162"/>
  <c r="E163"/>
  <c r="E164"/>
  <c r="E166"/>
  <c r="E168"/>
  <c r="E170"/>
  <c r="E172"/>
  <c r="E175"/>
  <c r="E177"/>
  <c r="E179"/>
  <c r="E180"/>
  <c r="E182"/>
  <c r="E184"/>
  <c r="E186"/>
  <c r="E188"/>
  <c r="E191"/>
  <c r="E193"/>
  <c r="E195"/>
  <c r="E198"/>
  <c r="E201"/>
  <c r="E204"/>
  <c r="E205"/>
  <c r="E206"/>
  <c r="E207"/>
  <c r="E209"/>
  <c r="E211"/>
  <c r="E213"/>
  <c r="E216"/>
  <c r="D215"/>
  <c r="D212"/>
  <c r="D210"/>
  <c r="D208"/>
  <c r="E208"/>
  <c r="D203"/>
  <c r="D200"/>
  <c r="D199"/>
  <c r="D197"/>
  <c r="D194"/>
  <c r="E194"/>
  <c r="D192"/>
  <c r="D190"/>
  <c r="D187"/>
  <c r="D185"/>
  <c r="E185"/>
  <c r="D183"/>
  <c r="D181"/>
  <c r="D176"/>
  <c r="E176"/>
  <c r="D174"/>
  <c r="D173"/>
  <c r="D171"/>
  <c r="D169"/>
  <c r="D167"/>
  <c r="E167"/>
  <c r="D165"/>
  <c r="D159"/>
  <c r="D154"/>
  <c r="D153"/>
  <c r="E153"/>
  <c r="D151"/>
  <c r="D149"/>
  <c r="D147"/>
  <c r="D145"/>
  <c r="E145"/>
  <c r="D143"/>
  <c r="D141"/>
  <c r="D137"/>
  <c r="D133"/>
  <c r="D131"/>
  <c r="D126"/>
  <c r="D113"/>
  <c r="D110"/>
  <c r="E110"/>
  <c r="D107"/>
  <c r="D105"/>
  <c r="D92"/>
  <c r="D91"/>
  <c r="D89"/>
  <c r="D88"/>
  <c r="D85"/>
  <c r="D84"/>
  <c r="D82"/>
  <c r="D81"/>
  <c r="D78"/>
  <c r="D76"/>
  <c r="D75"/>
  <c r="D74"/>
  <c r="D68"/>
  <c r="D65"/>
  <c r="E65"/>
  <c r="D62"/>
  <c r="D60"/>
  <c r="D59"/>
  <c r="D57"/>
  <c r="D50"/>
  <c r="D48"/>
  <c r="D46"/>
  <c r="D44"/>
  <c r="E44"/>
  <c r="D39"/>
  <c r="D27"/>
  <c r="D35"/>
  <c r="D32"/>
  <c r="D29"/>
  <c r="E22"/>
  <c r="D20"/>
  <c r="D19"/>
  <c r="C215"/>
  <c r="C214"/>
  <c r="C212"/>
  <c r="C210"/>
  <c r="C208"/>
  <c r="C203"/>
  <c r="C202"/>
  <c r="C200"/>
  <c r="C199"/>
  <c r="C197"/>
  <c r="C194"/>
  <c r="C192"/>
  <c r="C190"/>
  <c r="C187"/>
  <c r="E187"/>
  <c r="C185"/>
  <c r="C183"/>
  <c r="C178"/>
  <c r="C181"/>
  <c r="C176"/>
  <c r="C174"/>
  <c r="C171"/>
  <c r="C169"/>
  <c r="E169"/>
  <c r="C167"/>
  <c r="C165"/>
  <c r="C159"/>
  <c r="C158"/>
  <c r="C154"/>
  <c r="C153"/>
  <c r="C151"/>
  <c r="C149"/>
  <c r="E149"/>
  <c r="C147"/>
  <c r="C145"/>
  <c r="C143"/>
  <c r="C141"/>
  <c r="E141"/>
  <c r="C137"/>
  <c r="C133"/>
  <c r="C131"/>
  <c r="C126"/>
  <c r="E126"/>
  <c r="C113"/>
  <c r="C110"/>
  <c r="C107"/>
  <c r="C105"/>
  <c r="C92"/>
  <c r="C91"/>
  <c r="C89"/>
  <c r="C88"/>
  <c r="C85"/>
  <c r="C84"/>
  <c r="C82"/>
  <c r="C81"/>
  <c r="C78"/>
  <c r="C76"/>
  <c r="C68"/>
  <c r="C67"/>
  <c r="C65"/>
  <c r="C62"/>
  <c r="C60"/>
  <c r="C57"/>
  <c r="C53"/>
  <c r="C52"/>
  <c r="C50"/>
  <c r="C48"/>
  <c r="E48"/>
  <c r="C46"/>
  <c r="C44"/>
  <c r="C39"/>
  <c r="C27"/>
  <c r="C35"/>
  <c r="C32"/>
  <c r="C29"/>
  <c r="C22"/>
  <c r="C20"/>
  <c r="C19"/>
  <c r="C18"/>
  <c r="D48" i="1"/>
  <c r="D46"/>
  <c r="D42"/>
  <c r="D41"/>
  <c r="D37"/>
  <c r="D50"/>
  <c r="D39"/>
  <c r="D38"/>
  <c r="D35"/>
  <c r="D33"/>
  <c r="D32"/>
  <c r="D30"/>
  <c r="D28"/>
  <c r="D27"/>
  <c r="D25"/>
  <c r="D23"/>
  <c r="D20"/>
  <c r="D18"/>
  <c r="E22"/>
  <c r="E32"/>
  <c r="C20" i="12"/>
  <c r="D22" i="1"/>
  <c r="H75" i="21"/>
  <c r="I75"/>
  <c r="H62"/>
  <c r="H61"/>
  <c r="I61"/>
  <c r="H60"/>
  <c r="C50" i="1"/>
  <c r="D28" i="24"/>
  <c r="E68"/>
  <c r="C96"/>
  <c r="E35"/>
  <c r="E46"/>
  <c r="D96"/>
  <c r="E137"/>
  <c r="E210"/>
  <c r="C59"/>
  <c r="C56"/>
  <c r="C75"/>
  <c r="C74"/>
  <c r="C173"/>
  <c r="E173"/>
  <c r="C189"/>
  <c r="E39"/>
  <c r="D64"/>
  <c r="E76"/>
  <c r="E159"/>
  <c r="E171"/>
  <c r="E181"/>
  <c r="E190"/>
  <c r="E212"/>
  <c r="E57"/>
  <c r="E74"/>
  <c r="E113"/>
  <c r="E147"/>
  <c r="E197"/>
  <c r="C28"/>
  <c r="E28"/>
  <c r="C43"/>
  <c r="C42"/>
  <c r="D43"/>
  <c r="D42"/>
  <c r="E50"/>
  <c r="E60"/>
  <c r="D67"/>
  <c r="E67"/>
  <c r="E107"/>
  <c r="E131"/>
  <c r="E143"/>
  <c r="E151"/>
  <c r="E165"/>
  <c r="E183"/>
  <c r="E192"/>
  <c r="C128"/>
  <c r="E27"/>
  <c r="E59"/>
  <c r="C64"/>
  <c r="E174"/>
  <c r="E29"/>
  <c r="E133"/>
  <c r="E78"/>
  <c r="E62"/>
  <c r="E32"/>
  <c r="D18"/>
  <c r="E18"/>
  <c r="D56"/>
  <c r="E56"/>
  <c r="D158"/>
  <c r="E158"/>
  <c r="D178"/>
  <c r="E178"/>
  <c r="E154"/>
  <c r="E105"/>
  <c r="E75"/>
  <c r="D189"/>
  <c r="E189"/>
  <c r="E215"/>
  <c r="E89"/>
  <c r="E20"/>
  <c r="E53"/>
  <c r="D52"/>
  <c r="E52"/>
  <c r="E85"/>
  <c r="C80"/>
  <c r="E19"/>
  <c r="E88"/>
  <c r="C87"/>
  <c r="D196"/>
  <c r="E203"/>
  <c r="D214"/>
  <c r="E214"/>
  <c r="E84"/>
  <c r="D202"/>
  <c r="E202"/>
  <c r="D80"/>
  <c r="E81"/>
  <c r="E91"/>
  <c r="D87"/>
  <c r="E199"/>
  <c r="E200"/>
  <c r="E82"/>
  <c r="C196"/>
  <c r="C122"/>
  <c r="C121"/>
  <c r="E92"/>
  <c r="D17"/>
  <c r="D217"/>
  <c r="C17"/>
  <c r="C217"/>
  <c r="E96"/>
  <c r="E43"/>
  <c r="E42"/>
  <c r="E64"/>
  <c r="D128"/>
  <c r="E80"/>
  <c r="E87"/>
  <c r="E196"/>
  <c r="E17"/>
  <c r="E128"/>
  <c r="D122"/>
  <c r="D121"/>
  <c r="E122"/>
  <c r="E121"/>
  <c r="E217"/>
  <c r="D19" i="23"/>
  <c r="D191"/>
  <c r="D93"/>
  <c r="D55"/>
  <c r="D70"/>
  <c r="G118" i="21"/>
  <c r="D33" i="22"/>
  <c r="E22"/>
  <c r="F22"/>
  <c r="I60" i="21"/>
  <c r="D25" i="22"/>
  <c r="D24" s="1"/>
  <c r="G67" i="21"/>
  <c r="H198"/>
  <c r="I199"/>
  <c r="I71"/>
  <c r="H70"/>
  <c r="H69"/>
  <c r="H68"/>
  <c r="E25" i="22"/>
  <c r="E24" s="1"/>
  <c r="F24" s="1"/>
  <c r="E128" i="23"/>
  <c r="F128"/>
  <c r="F129"/>
  <c r="F162"/>
  <c r="E161"/>
  <c r="E160"/>
  <c r="F160" s="1"/>
  <c r="I156" i="21"/>
  <c r="H155"/>
  <c r="I81"/>
  <c r="H80"/>
  <c r="I80"/>
  <c r="G163"/>
  <c r="G162"/>
  <c r="G161"/>
  <c r="G227"/>
  <c r="G222"/>
  <c r="H203"/>
  <c r="H192"/>
  <c r="I152"/>
  <c r="H151"/>
  <c r="H124"/>
  <c r="I124"/>
  <c r="I125"/>
  <c r="I113"/>
  <c r="I57"/>
  <c r="D28" i="22"/>
  <c r="F28" s="1"/>
  <c r="H97" i="21"/>
  <c r="I43"/>
  <c r="G42"/>
  <c r="G41"/>
  <c r="G40"/>
  <c r="D20" i="22"/>
  <c r="G54" i="21"/>
  <c r="G53"/>
  <c r="G45"/>
  <c r="D21" i="22"/>
  <c r="G97" i="21"/>
  <c r="G107"/>
  <c r="G106"/>
  <c r="D32" i="22"/>
  <c r="G204" i="21"/>
  <c r="G203"/>
  <c r="G208"/>
  <c r="G207"/>
  <c r="G202"/>
  <c r="H224"/>
  <c r="H145"/>
  <c r="H92"/>
  <c r="I93"/>
  <c r="I76"/>
  <c r="I36"/>
  <c r="I48"/>
  <c r="G127"/>
  <c r="G123"/>
  <c r="I187"/>
  <c r="H175"/>
  <c r="I175"/>
  <c r="I139"/>
  <c r="I109"/>
  <c r="H63"/>
  <c r="I63"/>
  <c r="H54"/>
  <c r="H27"/>
  <c r="H26"/>
  <c r="I26"/>
  <c r="I121"/>
  <c r="E164" i="23"/>
  <c r="F164"/>
  <c r="F120"/>
  <c r="I111" i="21"/>
  <c r="I115"/>
  <c r="F18" i="22"/>
  <c r="E177" i="23"/>
  <c r="F177"/>
  <c r="E184"/>
  <c r="F184"/>
  <c r="E180"/>
  <c r="E170"/>
  <c r="F170" s="1"/>
  <c r="E167"/>
  <c r="F167" s="1"/>
  <c r="E163"/>
  <c r="F163"/>
  <c r="F161"/>
  <c r="E137"/>
  <c r="F137"/>
  <c r="E133"/>
  <c r="E125"/>
  <c r="F125" s="1"/>
  <c r="F127"/>
  <c r="F126"/>
  <c r="E117"/>
  <c r="E116" s="1"/>
  <c r="F114"/>
  <c r="E111"/>
  <c r="E104"/>
  <c r="E103" s="1"/>
  <c r="F103" s="1"/>
  <c r="F102"/>
  <c r="E99"/>
  <c r="F99" s="1"/>
  <c r="E95"/>
  <c r="F95" s="1"/>
  <c r="E86"/>
  <c r="F86" s="1"/>
  <c r="E85"/>
  <c r="F85" s="1"/>
  <c r="E83"/>
  <c r="E82" s="1"/>
  <c r="E72"/>
  <c r="E71"/>
  <c r="F71" s="1"/>
  <c r="E61"/>
  <c r="F61"/>
  <c r="E57"/>
  <c r="E50"/>
  <c r="E49" s="1"/>
  <c r="E45"/>
  <c r="E38"/>
  <c r="F38" s="1"/>
  <c r="E33"/>
  <c r="E30" s="1"/>
  <c r="F27"/>
  <c r="E22"/>
  <c r="F22" s="1"/>
  <c r="F29" i="22"/>
  <c r="E27"/>
  <c r="H134" i="21"/>
  <c r="I134"/>
  <c r="H233"/>
  <c r="I233"/>
  <c r="H228"/>
  <c r="I218"/>
  <c r="H217"/>
  <c r="I217"/>
  <c r="I178"/>
  <c r="H163"/>
  <c r="H208"/>
  <c r="H186"/>
  <c r="I135"/>
  <c r="H119"/>
  <c r="I120"/>
  <c r="H108"/>
  <c r="I87"/>
  <c r="H86"/>
  <c r="I88"/>
  <c r="H79"/>
  <c r="I69"/>
  <c r="H47"/>
  <c r="H46"/>
  <c r="I46"/>
  <c r="I42"/>
  <c r="H41"/>
  <c r="I33"/>
  <c r="I31"/>
  <c r="H30"/>
  <c r="E19" i="22"/>
  <c r="I32" i="21"/>
  <c r="I27"/>
  <c r="I22"/>
  <c r="H21"/>
  <c r="I23"/>
  <c r="G221"/>
  <c r="D46" i="22"/>
  <c r="D45"/>
  <c r="G196" i="21"/>
  <c r="D44" i="22"/>
  <c r="F25"/>
  <c r="H191" i="21"/>
  <c r="G19"/>
  <c r="H25"/>
  <c r="I25"/>
  <c r="I79"/>
  <c r="E26" i="22"/>
  <c r="F26" s="1"/>
  <c r="G160" i="21"/>
  <c r="D38" i="22"/>
  <c r="I70" i="21"/>
  <c r="I151"/>
  <c r="H150"/>
  <c r="H53"/>
  <c r="I53"/>
  <c r="I54"/>
  <c r="I92"/>
  <c r="H91"/>
  <c r="I91"/>
  <c r="I155"/>
  <c r="H154"/>
  <c r="I198"/>
  <c r="H197"/>
  <c r="I163"/>
  <c r="H223"/>
  <c r="D31" i="22"/>
  <c r="G96" i="21"/>
  <c r="I127"/>
  <c r="H123"/>
  <c r="I123"/>
  <c r="E174" i="23"/>
  <c r="F174" s="1"/>
  <c r="F180"/>
  <c r="E166"/>
  <c r="F166" s="1"/>
  <c r="F133"/>
  <c r="E132"/>
  <c r="E110"/>
  <c r="F110" s="1"/>
  <c r="F111"/>
  <c r="F83"/>
  <c r="E70"/>
  <c r="F70" s="1"/>
  <c r="F72"/>
  <c r="E56"/>
  <c r="F57"/>
  <c r="F45"/>
  <c r="E44"/>
  <c r="E37"/>
  <c r="F37" s="1"/>
  <c r="F33"/>
  <c r="E21"/>
  <c r="E20" s="1"/>
  <c r="H133" i="21"/>
  <c r="I133"/>
  <c r="H227"/>
  <c r="I228"/>
  <c r="H162"/>
  <c r="I162"/>
  <c r="H207"/>
  <c r="I186"/>
  <c r="H185"/>
  <c r="I119"/>
  <c r="H107"/>
  <c r="I108"/>
  <c r="I86"/>
  <c r="H67"/>
  <c r="I67"/>
  <c r="I68"/>
  <c r="I47"/>
  <c r="I41"/>
  <c r="H40"/>
  <c r="I40"/>
  <c r="I30"/>
  <c r="I21"/>
  <c r="H20"/>
  <c r="E43" i="22"/>
  <c r="F43"/>
  <c r="I197" i="21"/>
  <c r="H190"/>
  <c r="G236"/>
  <c r="H45"/>
  <c r="H85"/>
  <c r="I85"/>
  <c r="H149"/>
  <c r="I150"/>
  <c r="E36" i="22"/>
  <c r="I154" i="21"/>
  <c r="F132" i="23"/>
  <c r="E131"/>
  <c r="F131" s="1"/>
  <c r="F56"/>
  <c r="F44"/>
  <c r="F21"/>
  <c r="H118" i="21"/>
  <c r="E33" i="22"/>
  <c r="I227" i="21"/>
  <c r="H222"/>
  <c r="E46" i="22"/>
  <c r="E45" s="1"/>
  <c r="F45" s="1"/>
  <c r="H161" i="21"/>
  <c r="H202"/>
  <c r="E44" i="22"/>
  <c r="I185" i="21"/>
  <c r="H184"/>
  <c r="E39" i="22"/>
  <c r="E37" s="1"/>
  <c r="F37" s="1"/>
  <c r="I118" i="21"/>
  <c r="I107"/>
  <c r="H106"/>
  <c r="E32" i="22"/>
  <c r="E30" s="1"/>
  <c r="F30" s="1"/>
  <c r="F19"/>
  <c r="I20" i="21"/>
  <c r="H19"/>
  <c r="I149"/>
  <c r="E34" i="22"/>
  <c r="F34"/>
  <c r="F36"/>
  <c r="E35"/>
  <c r="F35" s="1"/>
  <c r="I161" i="21"/>
  <c r="E38" i="22"/>
  <c r="E21"/>
  <c r="I45" i="21"/>
  <c r="F33" i="22"/>
  <c r="H221" i="21"/>
  <c r="I221"/>
  <c r="I222"/>
  <c r="I202"/>
  <c r="H196"/>
  <c r="I196"/>
  <c r="I184"/>
  <c r="H160"/>
  <c r="I160"/>
  <c r="H96"/>
  <c r="I96"/>
  <c r="I106"/>
  <c r="D30" i="22"/>
  <c r="I19" i="21"/>
  <c r="F21" i="22"/>
  <c r="F46"/>
  <c r="F38"/>
  <c r="F44"/>
  <c r="E42"/>
  <c r="F42" s="1"/>
  <c r="F39"/>
  <c r="H236" i="21"/>
  <c r="F32" i="22"/>
  <c r="I236" i="21"/>
  <c r="F20" i="23" l="1"/>
  <c r="E29"/>
  <c r="F29" s="1"/>
  <c r="F30"/>
  <c r="E115"/>
  <c r="F115" s="1"/>
  <c r="F116"/>
  <c r="E65"/>
  <c r="F66"/>
  <c r="F101"/>
  <c r="E94"/>
  <c r="F49"/>
  <c r="E43"/>
  <c r="F43" s="1"/>
  <c r="E81"/>
  <c r="F81" s="1"/>
  <c r="F82"/>
  <c r="E47" i="22"/>
  <c r="F16"/>
  <c r="F26" i="23"/>
  <c r="E25"/>
  <c r="F20" i="22"/>
  <c r="E159" i="23"/>
  <c r="F159" s="1"/>
  <c r="F50"/>
  <c r="F104"/>
  <c r="F117"/>
  <c r="D27" i="22"/>
  <c r="F27" s="1"/>
  <c r="F67" i="23"/>
  <c r="F65" l="1"/>
  <c r="E55"/>
  <c r="F55" s="1"/>
  <c r="E24"/>
  <c r="F25"/>
  <c r="F94"/>
  <c r="E93"/>
  <c r="F93" s="1"/>
  <c r="D47" i="22"/>
  <c r="F47" s="1"/>
  <c r="F24" i="23" l="1"/>
  <c r="E19"/>
  <c r="E191" l="1"/>
  <c r="F191" s="1"/>
  <c r="F19"/>
</calcChain>
</file>

<file path=xl/sharedStrings.xml><?xml version="1.0" encoding="utf-8"?>
<sst xmlns="http://schemas.openxmlformats.org/spreadsheetml/2006/main" count="2174" uniqueCount="776">
  <si>
    <t>010</t>
  </si>
  <si>
    <t>Администрация Солнечного сельсовета Усть-Абаканского района Республики Хакасия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</si>
  <si>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</si>
  <si>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</si>
  <si>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</si>
  <si>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</si>
  <si>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</si>
  <si>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</si>
  <si>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</si>
  <si>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</si>
  <si>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</si>
  <si>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</si>
  <si>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</si>
  <si>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</si>
  <si>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</si>
  <si>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</si>
  <si>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</si>
  <si>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</si>
  <si>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</si>
  <si>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</si>
  <si>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</si>
  <si>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</si>
  <si>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</si>
  <si>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</si>
  <si>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</si>
  <si>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</si>
  <si>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</si>
  <si>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</si>
  <si>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</si>
  <si>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</si>
  <si>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</si>
  <si>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</si>
  <si>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</si>
  <si>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</si>
  <si>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</si>
  <si>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</si>
  <si>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</si>
  <si>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</si>
  <si>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</si>
  <si>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</si>
  <si>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</si>
  <si>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</si>
  <si>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</si>
  <si>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</si>
  <si>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</si>
  <si>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</si>
  <si>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</si>
  <si>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</si>
  <si>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</si>
  <si>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</si>
  <si>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</si>
  <si>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</si>
  <si>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</si>
  <si>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</si>
  <si>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</si>
  <si>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</si>
  <si>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</si>
  <si>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</si>
  <si>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</si>
  <si>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</si>
  <si>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</si>
  <si>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</si>
  <si>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</si>
  <si>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</si>
  <si>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</si>
  <si>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</si>
  <si>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</si>
  <si>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</si>
  <si>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</si>
  <si>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</si>
  <si>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</si>
  <si>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</si>
  <si>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</si>
  <si>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</si>
  <si>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</si>
  <si>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</si>
  <si>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</si>
  <si>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</si>
  <si>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</si>
  <si>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</si>
  <si>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</si>
  <si>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</si>
  <si>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</si>
  <si>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</si>
  <si>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</si>
  <si>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</si>
  <si>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</si>
  <si>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</si>
  <si>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</si>
  <si>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</si>
  <si>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</si>
  <si>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</si>
  <si>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</si>
  <si>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</si>
  <si>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</si>
  <si>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</si>
  <si>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</si>
  <si>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</si>
  <si>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</si>
  <si>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</si>
  <si>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</si>
  <si>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</si>
  <si>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</si>
  <si>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</si>
  <si>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</si>
  <si>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</si>
  <si>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</si>
  <si>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</si>
  <si>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</si>
  <si>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</si>
  <si>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</si>
  <si>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</si>
  <si>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</si>
  <si>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</si>
  <si>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</si>
  <si>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</si>
  <si>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</si>
  <si>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</si>
  <si>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</si>
  <si>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</si>
  <si>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</si>
  <si>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</si>
  <si>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</si>
  <si>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</si>
  <si>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</si>
  <si>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</si>
  <si>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</si>
  <si>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</si>
  <si>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</si>
  <si>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</si>
  <si>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</si>
  <si>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</si>
  <si>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</si>
  <si>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</si>
  <si>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</si>
  <si>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</si>
  <si>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</si>
  <si>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</si>
  <si>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</si>
  <si>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</si>
  <si>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</si>
  <si>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</si>
  <si>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</si>
  <si>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</si>
  <si>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</si>
  <si>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</si>
  <si>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</si>
  <si>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</si>
  <si>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</si>
  <si>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</si>
  <si>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</si>
  <si>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</si>
  <si>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</si>
  <si>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</si>
  <si>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</si>
  <si>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</si>
  <si>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</si>
  <si>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</si>
  <si>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Обеспечение благоустройства территории  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</si>
  <si>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</si>
  <si>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</si>
  <si>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</si>
  <si>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</si>
  <si>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</si>
  <si>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</si>
  <si>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</si>
  <si>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</si>
  <si>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</si>
  <si>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</si>
  <si>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</si>
  <si>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</si>
  <si>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</si>
  <si>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</si>
  <si>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</si>
  <si>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</si>
  <si>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</si>
  <si>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</si>
  <si>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</si>
  <si>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</si>
  <si>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</si>
  <si>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</si>
  <si>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</si>
  <si>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</si>
  <si>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</si>
  <si>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</si>
  <si>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</si>
  <si>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</si>
  <si>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</si>
  <si>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</si>
  <si>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</si>
  <si>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</si>
  <si>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Мероприятие по обеспечению граждан, нуждающихся в жилых помещениях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</si>
  <si>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</si>
  <si>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</si>
  <si>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</si>
  <si>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</si>
  <si>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</si>
  <si>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</si>
  <si>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</si>
  <si>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</si>
  <si>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</si>
  <si>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</si>
  <si>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</si>
  <si>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</si>
  <si>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</si>
  <si>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</si>
  <si>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</si>
  <si>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</si>
  <si>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</si>
  <si>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</si>
  <si>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</si>
  <si>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</si>
  <si>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</si>
  <si>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</si>
  <si>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</si>
  <si>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</si>
  <si>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</si>
  <si>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</si>
  <si>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</si>
  <si>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</si>
  <si>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</si>
  <si>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</si>
  <si>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</si>
  <si>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</si>
  <si>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</si>
  <si>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</si>
  <si>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</si>
  <si>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</si>
  <si>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</si>
  <si>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</si>
  <si>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</si>
  <si>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</si>
  <si>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</si>
  <si>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</si>
  <si>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</si>
  <si>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Развитие ТОС</t>
  </si>
  <si>
    <t>Обеспечение деятельности ТОС</t>
  </si>
  <si>
    <t>Муниципальная программа "Социальная поддержка населения муниципального образования Солнечный сельсовет на 2014-2020 годы"</t>
  </si>
  <si>
    <t xml:space="preserve">(муниципальным программам администрации  и  непрограммным направлениям деятельности), 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</si>
  <si>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</si>
  <si>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</si>
  <si>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</si>
  <si>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15001 00000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</si>
  <si>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</si>
  <si>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</si>
  <si>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</si>
  <si>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</si>
  <si>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</si>
  <si>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</si>
  <si>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Сумма                           на 2019 год</t>
  </si>
  <si>
    <t>Мероприятия по профилактике злоупотребления наркотическими веществами</t>
  </si>
  <si>
    <t>Утилизация бытовых отходов и мусора</t>
  </si>
  <si>
    <t>Организация сбора и вывоза бытовых отходов и мусора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</si>
  <si>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</si>
  <si>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</si>
  <si>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</si>
  <si>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</si>
  <si>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Исполнение судебных актов</t>
  </si>
  <si>
    <t>830</t>
  </si>
  <si>
    <t>Сумма на 2019 год</t>
  </si>
  <si>
    <t>15001 22260</t>
  </si>
  <si>
    <t>17001 22260</t>
  </si>
  <si>
    <t>22001 22500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</si>
  <si>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</si>
  <si>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</si>
  <si>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</si>
  <si>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</si>
  <si>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</si>
  <si>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</si>
  <si>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</si>
  <si>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</si>
  <si>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</si>
  <si>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</si>
  <si>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</si>
  <si>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</si>
  <si>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</si>
  <si>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</si>
  <si>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</si>
  <si>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</si>
  <si>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</si>
  <si>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13003 42080</t>
  </si>
  <si>
    <t>20002 14910</t>
  </si>
  <si>
    <t>20002 70270</t>
  </si>
  <si>
    <t>12001 22100</t>
  </si>
  <si>
    <t>14003 00000</t>
  </si>
  <si>
    <t>14003 22620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</si>
  <si>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</si>
  <si>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</si>
  <si>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</si>
  <si>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</si>
  <si>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</si>
  <si>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</si>
  <si>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</si>
  <si>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2016-2018 годах с учетом необходимости  развития малоэтажного жилищного строительства"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</si>
  <si>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</si>
  <si>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</si>
  <si>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</si>
  <si>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</si>
  <si>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</si>
  <si>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70700 22590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</si>
  <si>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</si>
  <si>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2018-2019 годах с учетом необходимости  равития малоэтажного жилищного строительства"</t>
  </si>
  <si>
    <t>Здравоохранение</t>
  </si>
  <si>
    <t>Другие вопросы в области здравоохранения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</si>
  <si>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</si>
  <si>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</si>
  <si>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Иные мероприятия в области здравоохранения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</si>
  <si>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</si>
  <si>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24000 00000</t>
  </si>
  <si>
    <t>21001 22590</t>
  </si>
  <si>
    <t>Мероприятия по организации и содержанию мест захоронения</t>
  </si>
  <si>
    <t>муниципального образования   Солнечный сельсовет Усть-Абаканского района Республики Хакасия на 2019 год</t>
  </si>
  <si>
    <t>Оценка прав недвижимости имущества</t>
  </si>
  <si>
    <t>24001 00000</t>
  </si>
  <si>
    <t>24001 22060</t>
  </si>
  <si>
    <t>Обеспечение и развитие культуры</t>
  </si>
  <si>
    <t>Мероприятия по ремонту шиферной кровли Солнечного ДК</t>
  </si>
  <si>
    <t xml:space="preserve">Сумма на                  2019 год                  </t>
  </si>
  <si>
    <t>23004 00000</t>
  </si>
  <si>
    <t>23004 22160</t>
  </si>
  <si>
    <t>70700 51180</t>
  </si>
  <si>
    <t>Приложение 1</t>
  </si>
  <si>
    <t xml:space="preserve">к Решению Совета депутатов Солнечного сельсовета </t>
  </si>
  <si>
    <t>Усть-Абаканского района  Республики Хакасия</t>
  </si>
  <si>
    <t>360</t>
  </si>
  <si>
    <t>Иные выплаты населению </t>
  </si>
  <si>
    <t>2000114960</t>
  </si>
  <si>
    <t>Социальная поддержка и защита граждан-жителей с.Солнечного и д. Курганной, подготовка населения и их жилья к предотвращению несчастных случаев</t>
  </si>
  <si>
    <t xml:space="preserve"> Исполнение судебных актов</t>
  </si>
  <si>
    <t>20001 14960</t>
  </si>
  <si>
    <t xml:space="preserve">Иные выплаты населению 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</si>
  <si>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</si>
  <si>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14001 22520</t>
  </si>
  <si>
    <t>Капитальный ремонт летнего водопровода д.Курганная, в том числе изготовление проектно-сметной документации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</si>
  <si>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</si>
  <si>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</si>
  <si>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</si>
  <si>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</si>
  <si>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19004 00000</t>
  </si>
  <si>
    <t>19004 22170</t>
  </si>
  <si>
    <t>Мероприятия по капитальному ремонту учреждений культуры</t>
  </si>
  <si>
    <t>Муниципальная программа "Поддержка и развитие культуры на территории муниципального образования Солнечный сельсовет на 2015-2020 годы"</t>
  </si>
  <si>
    <t>Поддержка отрасли культуры</t>
  </si>
  <si>
    <t>19001 L5190</t>
  </si>
  <si>
    <t>Муниципальная программа «Поддержка и развитие культуры на территории муниципального образования Солнечный сельсовет на 2015-2020 годы»</t>
  </si>
  <si>
    <t>Муниципальная адресная программа "Переселение граждан из аварийного жилищного фонда на территории Солнечного сельсовета в 2019-2021 годах"</t>
  </si>
  <si>
    <t>14001 22560</t>
  </si>
  <si>
    <t>Текущий ремонт объектов коммунальной инфраструктуры, в том числе изготовление проектно- сметной документации</t>
  </si>
  <si>
    <t>Муниципальная программа "Комплексного развития транспортной инфраструктуры муниципального образования Солнечный сельсовет на 2018-2027гг.</t>
  </si>
  <si>
    <t>Муниципальная программа "Переселение граждан, проживающих на территории муниципального образования Солнечный сельсовет, из аварийного жилищного фонда в 2018-2019 годах с учетом необходимости  развития малоэтажного жилищного строительства"</t>
  </si>
  <si>
    <t>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</si>
  <si>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>70500 70230</t>
  </si>
  <si>
    <t>12</t>
  </si>
  <si>
    <t>Другие вопросы в области национальной экономики</t>
  </si>
  <si>
    <t>Обеспечение сохранности муниципального имущества, соблюдение принципа целевого использования участников в границах муниципального образования</t>
  </si>
  <si>
    <t>Мероприятия по межеванию земельных участков под муниципальными объектами недвижимости</t>
  </si>
  <si>
    <t>19003 00000</t>
  </si>
  <si>
    <t>19003 22700</t>
  </si>
  <si>
    <t>70700 22700</t>
  </si>
  <si>
    <t>1200171200</t>
  </si>
  <si>
    <t>350</t>
  </si>
  <si>
    <t>Премии и гранты</t>
  </si>
  <si>
    <t>Мероприятия по повышению эффективности деятельности органов местного самоуправления</t>
  </si>
  <si>
    <t>19004 22150</t>
  </si>
  <si>
    <t>414</t>
  </si>
  <si>
    <t>Мероприятия по реконструкции учреждений культуры</t>
  </si>
  <si>
    <t>12001 71200</t>
  </si>
  <si>
    <t>12002 71200</t>
  </si>
  <si>
    <t>Мероприятия по рконструкции учреждений культуры</t>
  </si>
  <si>
    <t>Иные выплаты населению</t>
  </si>
  <si>
    <t>07</t>
  </si>
  <si>
    <t>Образование</t>
  </si>
  <si>
    <t>Профессиональная подготовка, переподготовка и повышение квалификации</t>
  </si>
  <si>
    <t>Реализация мероприятий по дополнительному профессиональному образованию муниципальных служащих и глав муниципальных образований Республики Хакасия</t>
  </si>
  <si>
    <t>70700 71178</t>
  </si>
  <si>
    <t>70700 S1178</t>
  </si>
  <si>
    <t>Реализация мероприятий по дополнительному профессиональному образованию муниципальных служащих и глав муниципальных образований Республики Хакасия (софинансирование)</t>
  </si>
  <si>
    <t>рублей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</si>
  <si>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</si>
  <si>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</si>
  <si>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</si>
  <si>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</si>
  <si>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</si>
  <si>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</si>
  <si>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</si>
  <si>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</si>
  <si>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</si>
  <si>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</si>
  <si>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</si>
  <si>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</si>
  <si>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</si>
  <si>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</si>
  <si>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</si>
  <si>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</si>
  <si>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000 1 01 02020 01 0000 110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</si>
  <si>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</si>
  <si>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</si>
  <si>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</si>
  <si>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</si>
  <si>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</si>
  <si>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</si>
  <si>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</si>
  <si>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</si>
  <si>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</si>
  <si>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</si>
  <si>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</si>
  <si>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</si>
  <si>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</si>
  <si>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</si>
  <si>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</si>
  <si>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</si>
  <si>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</si>
  <si>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</si>
  <si>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</si>
  <si>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</si>
  <si>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</si>
  <si>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</si>
  <si>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</si>
  <si>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</si>
  <si>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</si>
  <si>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</si>
  <si>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</si>
  <si>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</si>
  <si>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</si>
  <si>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</si>
  <si>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</si>
  <si>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</si>
  <si>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</si>
  <si>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</si>
  <si>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</si>
  <si>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</si>
  <si>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</si>
  <si>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</si>
  <si>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</si>
  <si>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</si>
  <si>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</si>
  <si>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</si>
  <si>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</si>
  <si>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</si>
  <si>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</si>
  <si>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</si>
  <si>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</si>
  <si>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</si>
  <si>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</si>
  <si>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сельскохозяйственный налог ( за налоговые периоды,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</si>
  <si>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</si>
  <si>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</si>
  <si>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</si>
  <si>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</si>
  <si>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</si>
  <si>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</si>
  <si>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</si>
  <si>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</si>
  <si>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</si>
  <si>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</si>
  <si>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</si>
  <si>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</si>
  <si>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</si>
  <si>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</si>
  <si>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</si>
  <si>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</si>
  <si>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</si>
  <si>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</si>
  <si>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</si>
  <si>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</si>
  <si>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</si>
  <si>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</si>
  <si>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</si>
  <si>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</si>
  <si>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</si>
  <si>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</si>
  <si>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</si>
  <si>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</si>
  <si>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</si>
  <si>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</si>
  <si>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</si>
  <si>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</si>
  <si>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</si>
  <si>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</si>
  <si>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</si>
  <si>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</si>
  <si>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</si>
  <si>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</si>
  <si>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</si>
  <si>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</si>
  <si>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</si>
  <si>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</si>
  <si>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</si>
  <si>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</si>
  <si>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</si>
  <si>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</si>
  <si>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</si>
  <si>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</si>
  <si>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000 1 13 00000 00 0000 000</t>
  </si>
  <si>
    <t>ДОХОДЫ ОТ ОКАЗАНИЯ ПЛАТНЫХ УСЛУГ И КОМПЕНСАЦИИ ЗАТРАТ ГОСУДАРСТВА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</si>
  <si>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</si>
  <si>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</si>
  <si>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</si>
  <si>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</si>
  <si>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</si>
  <si>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Прочие доходы от оказания платных услуг (работ) получателями средств бюджетов сельских поселений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</si>
  <si>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</si>
  <si>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</si>
  <si>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</si>
  <si>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</si>
  <si>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</si>
  <si>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</si>
  <si>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</si>
  <si>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</si>
  <si>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</si>
  <si>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</si>
  <si>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</si>
  <si>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</si>
  <si>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</si>
  <si>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</si>
  <si>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</si>
  <si>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</si>
  <si>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</si>
  <si>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</si>
  <si>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</si>
  <si>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</si>
  <si>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</si>
  <si>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</si>
  <si>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</si>
  <si>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</si>
  <si>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</si>
  <si>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</si>
  <si>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</si>
  <si>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</si>
  <si>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</si>
  <si>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</si>
  <si>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</si>
  <si>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</si>
  <si>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</si>
  <si>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</si>
  <si>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</si>
  <si>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</si>
  <si>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</si>
  <si>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</si>
  <si>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</si>
  <si>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</si>
  <si>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</si>
  <si>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</si>
  <si>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</si>
  <si>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</si>
  <si>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</si>
  <si>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</si>
  <si>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</si>
  <si>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</si>
  <si>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</si>
  <si>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</si>
  <si>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</si>
  <si>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</si>
  <si>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</si>
  <si>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</si>
  <si>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</si>
  <si>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</si>
  <si>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</si>
  <si>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</si>
  <si>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</si>
  <si>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</si>
  <si>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</si>
  <si>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</si>
  <si>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</si>
  <si>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</si>
  <si>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</si>
  <si>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</si>
  <si>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</si>
  <si>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</si>
  <si>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</si>
  <si>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</si>
  <si>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</si>
  <si>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</si>
  <si>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</si>
  <si>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</si>
  <si>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</si>
  <si>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</si>
  <si>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</si>
  <si>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</si>
  <si>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</si>
  <si>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</si>
  <si>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</si>
  <si>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</si>
  <si>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</si>
  <si>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</si>
  <si>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</si>
  <si>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</si>
  <si>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</si>
  <si>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</si>
  <si>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</si>
  <si>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</si>
  <si>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</si>
  <si>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</si>
  <si>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</si>
  <si>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</si>
  <si>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</si>
  <si>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</si>
  <si>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</si>
  <si>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</si>
  <si>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</si>
  <si>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</si>
  <si>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</si>
  <si>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</si>
  <si>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</si>
  <si>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</si>
  <si>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</si>
  <si>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</si>
  <si>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</si>
  <si>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</si>
  <si>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</si>
  <si>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</si>
  <si>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</si>
  <si>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</si>
  <si>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</si>
  <si>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</si>
  <si>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</si>
  <si>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</si>
  <si>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</si>
  <si>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</si>
  <si>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</si>
  <si>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</si>
  <si>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</si>
  <si>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</si>
  <si>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</si>
  <si>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</si>
  <si>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</si>
  <si>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</si>
  <si>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</si>
  <si>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</si>
  <si>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</si>
  <si>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</si>
  <si>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</si>
  <si>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</si>
  <si>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</si>
  <si>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</si>
  <si>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</si>
  <si>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</si>
  <si>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</si>
  <si>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</si>
  <si>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</si>
  <si>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</si>
  <si>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</si>
  <si>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</si>
  <si>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</si>
  <si>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</si>
  <si>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</si>
  <si>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</si>
  <si>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</si>
  <si>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</si>
  <si>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</si>
  <si>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</si>
  <si>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</si>
  <si>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</si>
  <si>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</si>
  <si>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</si>
  <si>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</si>
  <si>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</si>
  <si>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</si>
  <si>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</si>
  <si>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</si>
  <si>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</si>
  <si>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000 2 02 20000 00 0000 150</t>
  </si>
  <si>
    <t>Субсидии бюджетам бюджетной системы Российской Федерации (межбюджетные субсидии)</t>
  </si>
  <si>
    <t>000 2 02 25519 00 0000 150</t>
  </si>
  <si>
    <t>Субсидия бюджетам на поддержку отрасли культуры</t>
  </si>
  <si>
    <t>000 2 02 25519 10 0000 150</t>
  </si>
  <si>
    <t>Субсидия бюджетам сельских поселений на поддержку отрасли культуры</t>
  </si>
  <si>
    <t>010 2 02 29999 00 0000 150</t>
  </si>
  <si>
    <t>010 2 02 29999 10 0000 150</t>
  </si>
  <si>
    <t>Прочие субсидии бюджетам сельских поселений</t>
  </si>
  <si>
    <t>000 2 02 30000 00 0000 150</t>
  </si>
  <si>
    <t>Субвенции бюджетам бюджетной системы Российской Федерации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</si>
  <si>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</si>
  <si>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</si>
  <si>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</si>
  <si>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</si>
  <si>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</si>
  <si>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</si>
  <si>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</si>
  <si>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</si>
  <si>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</si>
  <si>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</si>
  <si>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</si>
  <si>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</si>
  <si>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</si>
  <si>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</si>
  <si>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</si>
  <si>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</si>
  <si>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000 2 02 35250 00 0000 150</t>
  </si>
  <si>
    <t>Субвенции бюджетам на оплату жилищно-коммунальных услуг отдельным категориям граждан</t>
  </si>
  <si>
    <t>000 2 02 35250 10 0000 150</t>
  </si>
  <si>
    <t>Субвенции бюджетам сельских поселений на оплату жилищно-коммунальных услуг отдельным категориям граждан</t>
  </si>
  <si>
    <t>000 2 02 40000 00 0000 150</t>
  </si>
  <si>
    <t>Иные межбюджетные трансферты</t>
  </si>
  <si>
    <t>000 2 02 45160 00 0000 150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</si>
  <si>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</si>
  <si>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</si>
  <si>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</si>
  <si>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000 2 02 49999 00 0000 150</t>
  </si>
  <si>
    <t>Прочие межбюджетные трансферты, передаваемые бюджетам</t>
  </si>
  <si>
    <t>000 2 02 49999 10 0000 150</t>
  </si>
  <si>
    <t>Прочие межбюджетные трансферты, передаваемые бюджетам сельских поселений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</si>
  <si>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</si>
  <si>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</si>
  <si>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</si>
  <si>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</si>
  <si>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</si>
  <si>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</si>
  <si>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</si>
  <si>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</si>
  <si>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</si>
  <si>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</si>
  <si>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</si>
  <si>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000 2 07 00000 00 0000 000</t>
  </si>
  <si>
    <t>ПРОЧИЕ БЕЗВОЗМЕЗДНЫЕ ПОСТУПЛЕНИЯ</t>
  </si>
  <si>
    <t>000 2 07 05000 10 0000 180</t>
  </si>
  <si>
    <t xml:space="preserve">Прочие безвозмездные поступления в бюджеты сельских поселений </t>
  </si>
  <si>
    <t>000 2 07 05030 10 0000 180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</si>
  <si>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</si>
  <si>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</si>
  <si>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</si>
  <si>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</si>
  <si>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</si>
  <si>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</si>
  <si>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</si>
  <si>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</si>
  <si>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</si>
  <si>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</si>
  <si>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</si>
  <si>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</si>
  <si>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</si>
  <si>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</si>
  <si>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</si>
  <si>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000 2 07 00000 00 0000 180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</si>
  <si>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</si>
  <si>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</si>
  <si>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</si>
  <si>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</si>
  <si>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</si>
  <si>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</si>
  <si>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</si>
  <si>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</si>
  <si>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</si>
  <si>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</si>
  <si>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</si>
  <si>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</si>
  <si>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</si>
  <si>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ОТЧЕТ</t>
  </si>
  <si>
    <t xml:space="preserve">по исполнению поступлений в доходы  бюджета муниципального образования </t>
  </si>
  <si>
    <t>Солнечный сельсовет Усть-Абаканского района Республики Хакасия  за 2019 года</t>
  </si>
  <si>
    <t>Процент исполнения</t>
  </si>
  <si>
    <t>Приложение 2</t>
  </si>
  <si>
    <t xml:space="preserve"> от "____"  февраля  2020г. № ____</t>
  </si>
  <si>
    <t>Исполнено на 01.01.2020 года</t>
  </si>
  <si>
    <t>000 1 16 00000 00 0000 000</t>
  </si>
  <si>
    <t>000 1 16 51000 02 0000 140</t>
  </si>
  <si>
    <t>000 1 16 51040 02 0000 140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</si>
  <si>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</si>
  <si>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</si>
  <si>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000 1 01 02050 01 1000 110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</si>
  <si>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(сумма платежа (перерасчеты, недоимка и задолженность по соответствующему платежу, в том числе по отмененному)</t>
  </si>
  <si>
    <t>000 1 13 02995 10 0000 130</t>
  </si>
  <si>
    <t>Прочие доходы от компенсации затрат бюджетов сельских поселений</t>
  </si>
  <si>
    <t>Исполнено на 01.01.2020г.</t>
  </si>
  <si>
    <t xml:space="preserve">        по финансированию источников  дефицита местного бюджета муниципального  образования Солнечный сельсовет Усть-Абаканского района Республики Хакасия за  2019 года</t>
  </si>
  <si>
    <t xml:space="preserve"> от "___ "  февраля  2020г. № _____</t>
  </si>
  <si>
    <t>исполнения  расходов местного бюджета муниципального образования Солнечный сельсовет</t>
  </si>
  <si>
    <t xml:space="preserve"> в разрезе ведомственной классификации расходов</t>
  </si>
  <si>
    <t>Усть-Абаканского района Республики Хакасия за 2019 года</t>
  </si>
  <si>
    <t>Приложение 3</t>
  </si>
  <si>
    <t>от ____ февраля 2020  № _____</t>
  </si>
  <si>
    <t>исполнения расходов местного бюджета муниципального образования Солнечный сельсовет Усть-Абаканского района Республики Хакасия  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                                                                            за 2019 года</t>
  </si>
  <si>
    <t>Приложение 4</t>
  </si>
  <si>
    <t xml:space="preserve"> от "___  " февраля 2020г. № _____</t>
  </si>
  <si>
    <t>Приложение 5</t>
  </si>
  <si>
    <t xml:space="preserve"> от " ___"февраля 2020г. № ___</t>
  </si>
</sst>
</file>

<file path=xl/styles.xml><?xml version="1.0" encoding="utf-8"?>
<styleSheet xmlns="http://schemas.openxmlformats.org/spreadsheetml/2006/main">
  <numFmts count="1">
    <numFmt numFmtId="180" formatCode="0.0"/>
  </numFmts>
  <fonts count="37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5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51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34" fillId="0" borderId="0"/>
    <xf numFmtId="0" fontId="17" fillId="0" borderId="0"/>
    <xf numFmtId="0" fontId="1" fillId="0" borderId="0"/>
    <xf numFmtId="0" fontId="17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5">
    <xf numFmtId="0" fontId="0" fillId="0" borderId="0" xfId="0"/>
    <xf numFmtId="4" fontId="0" fillId="0" borderId="0" xfId="0" applyNumberFormat="1"/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2" fillId="0" borderId="5" xfId="2" applyFont="1" applyBorder="1" applyAlignment="1">
      <alignment vertical="top" wrapText="1"/>
    </xf>
    <xf numFmtId="0" fontId="5" fillId="0" borderId="5" xfId="7" applyFont="1" applyBorder="1" applyAlignment="1">
      <alignment wrapText="1"/>
    </xf>
    <xf numFmtId="0" fontId="5" fillId="0" borderId="5" xfId="9" applyFont="1" applyBorder="1" applyAlignment="1">
      <alignment wrapText="1"/>
    </xf>
    <xf numFmtId="0" fontId="5" fillId="0" borderId="6" xfId="3" applyFont="1" applyBorder="1" applyAlignment="1">
      <alignment wrapText="1"/>
    </xf>
    <xf numFmtId="0" fontId="0" fillId="0" borderId="0" xfId="0" applyFont="1"/>
    <xf numFmtId="0" fontId="6" fillId="0" borderId="0" xfId="0" applyFont="1"/>
    <xf numFmtId="49" fontId="7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0" fillId="0" borderId="0" xfId="0" applyFill="1"/>
    <xf numFmtId="49" fontId="13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0" borderId="0" xfId="0" applyFont="1"/>
    <xf numFmtId="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80" fontId="9" fillId="0" borderId="0" xfId="0" applyNumberFormat="1" applyFont="1" applyBorder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5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9" xfId="0" applyFont="1" applyBorder="1" applyAlignment="1">
      <alignment horizontal="justify" vertical="top" wrapText="1"/>
    </xf>
    <xf numFmtId="3" fontId="3" fillId="0" borderId="9" xfId="0" applyNumberFormat="1" applyFont="1" applyBorder="1" applyAlignment="1">
      <alignment horizontal="center"/>
    </xf>
    <xf numFmtId="0" fontId="3" fillId="0" borderId="9" xfId="0" applyFont="1" applyFill="1" applyBorder="1"/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vertical="center" wrapText="1"/>
    </xf>
    <xf numFmtId="0" fontId="8" fillId="0" borderId="10" xfId="0" applyFont="1" applyFill="1" applyBorder="1" applyAlignment="1">
      <alignment wrapText="1"/>
    </xf>
    <xf numFmtId="0" fontId="12" fillId="0" borderId="10" xfId="0" applyFont="1" applyFill="1" applyBorder="1" applyAlignment="1">
      <alignment vertical="top" wrapText="1"/>
    </xf>
    <xf numFmtId="0" fontId="9" fillId="0" borderId="10" xfId="1" applyFont="1" applyBorder="1" applyAlignment="1">
      <alignment vertical="top" wrapText="1"/>
    </xf>
    <xf numFmtId="0" fontId="9" fillId="0" borderId="10" xfId="0" applyFont="1" applyBorder="1" applyAlignment="1">
      <alignment vertical="center" wrapText="1"/>
    </xf>
    <xf numFmtId="0" fontId="9" fillId="3" borderId="10" xfId="0" applyFont="1" applyFill="1" applyBorder="1" applyAlignment="1">
      <alignment vertical="top" wrapText="1"/>
    </xf>
    <xf numFmtId="0" fontId="12" fillId="3" borderId="10" xfId="0" applyFont="1" applyFill="1" applyBorder="1" applyAlignment="1">
      <alignment vertical="top" wrapText="1"/>
    </xf>
    <xf numFmtId="0" fontId="12" fillId="0" borderId="10" xfId="1" applyFont="1" applyBorder="1" applyAlignment="1">
      <alignment vertical="top" wrapText="1"/>
    </xf>
    <xf numFmtId="49" fontId="12" fillId="0" borderId="11" xfId="0" applyNumberFormat="1" applyFont="1" applyBorder="1" applyAlignment="1">
      <alignment horizontal="center" vertical="center" wrapText="1"/>
    </xf>
    <xf numFmtId="0" fontId="9" fillId="3" borderId="10" xfId="0" applyFont="1" applyFill="1" applyBorder="1" applyAlignment="1">
      <alignment wrapText="1"/>
    </xf>
    <xf numFmtId="49" fontId="11" fillId="0" borderId="11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vertical="top" wrapText="1"/>
    </xf>
    <xf numFmtId="4" fontId="8" fillId="0" borderId="12" xfId="0" applyNumberFormat="1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/>
    <xf numFmtId="49" fontId="9" fillId="0" borderId="10" xfId="0" applyNumberFormat="1" applyFont="1" applyBorder="1" applyAlignment="1">
      <alignment wrapText="1"/>
    </xf>
    <xf numFmtId="0" fontId="8" fillId="0" borderId="10" xfId="0" applyFont="1" applyFill="1" applyBorder="1" applyAlignment="1">
      <alignment vertical="top" wrapText="1"/>
    </xf>
    <xf numFmtId="0" fontId="9" fillId="0" borderId="10" xfId="0" applyFont="1" applyFill="1" applyBorder="1" applyAlignment="1">
      <alignment wrapText="1"/>
    </xf>
    <xf numFmtId="0" fontId="12" fillId="0" borderId="10" xfId="0" applyFont="1" applyBorder="1" applyAlignment="1">
      <alignment vertical="top" wrapText="1"/>
    </xf>
    <xf numFmtId="0" fontId="12" fillId="0" borderId="10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12" fillId="2" borderId="10" xfId="0" applyFont="1" applyFill="1" applyBorder="1" applyAlignment="1">
      <alignment vertical="top" wrapText="1"/>
    </xf>
    <xf numFmtId="49" fontId="8" fillId="0" borderId="13" xfId="0" applyNumberFormat="1" applyFont="1" applyBorder="1" applyAlignment="1">
      <alignment horizontal="center" vertical="center" wrapText="1"/>
    </xf>
    <xf numFmtId="0" fontId="18" fillId="0" borderId="0" xfId="0" applyFont="1"/>
    <xf numFmtId="49" fontId="19" fillId="0" borderId="0" xfId="0" applyNumberFormat="1" applyFont="1" applyAlignment="1">
      <alignment horizontal="center" vertical="center"/>
    </xf>
    <xf numFmtId="2" fontId="8" fillId="4" borderId="14" xfId="0" applyNumberFormat="1" applyFont="1" applyFill="1" applyBorder="1" applyAlignment="1">
      <alignment horizontal="center" vertical="center" wrapText="1"/>
    </xf>
    <xf numFmtId="2" fontId="8" fillId="4" borderId="15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/>
    </xf>
    <xf numFmtId="49" fontId="11" fillId="3" borderId="11" xfId="0" applyNumberFormat="1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0" fontId="20" fillId="0" borderId="0" xfId="0" applyFont="1"/>
    <xf numFmtId="49" fontId="9" fillId="5" borderId="11" xfId="0" applyNumberFormat="1" applyFont="1" applyFill="1" applyBorder="1" applyAlignment="1">
      <alignment horizontal="center" vertical="center" wrapText="1"/>
    </xf>
    <xf numFmtId="0" fontId="21" fillId="0" borderId="0" xfId="0" applyFont="1"/>
    <xf numFmtId="2" fontId="8" fillId="6" borderId="16" xfId="0" applyNumberFormat="1" applyFont="1" applyFill="1" applyBorder="1" applyAlignment="1">
      <alignment horizontal="center" vertical="center" wrapText="1"/>
    </xf>
    <xf numFmtId="2" fontId="8" fillId="6" borderId="17" xfId="0" applyNumberFormat="1" applyFont="1" applyFill="1" applyBorder="1" applyAlignment="1">
      <alignment horizontal="center" vertical="center" wrapText="1"/>
    </xf>
    <xf numFmtId="2" fontId="8" fillId="6" borderId="18" xfId="0" applyNumberFormat="1" applyFont="1" applyFill="1" applyBorder="1" applyAlignment="1">
      <alignment horizontal="center" vertical="center" wrapText="1"/>
    </xf>
    <xf numFmtId="4" fontId="8" fillId="6" borderId="19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/>
    </xf>
    <xf numFmtId="0" fontId="7" fillId="0" borderId="20" xfId="0" applyFont="1" applyBorder="1"/>
    <xf numFmtId="49" fontId="12" fillId="0" borderId="10" xfId="0" applyNumberFormat="1" applyFont="1" applyBorder="1" applyAlignment="1">
      <alignment wrapText="1"/>
    </xf>
    <xf numFmtId="49" fontId="3" fillId="0" borderId="0" xfId="0" applyNumberFormat="1" applyFont="1" applyAlignment="1">
      <alignment horizontal="left" vertical="center" indent="18"/>
    </xf>
    <xf numFmtId="0" fontId="22" fillId="0" borderId="0" xfId="0" applyFont="1" applyAlignment="1">
      <alignment horizontal="left" indent="18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0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22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3" fillId="0" borderId="0" xfId="5" applyFont="1" applyAlignment="1">
      <alignment horizontal="left" indent="23"/>
    </xf>
    <xf numFmtId="0" fontId="22" fillId="0" borderId="0" xfId="0" applyFont="1" applyAlignment="1">
      <alignment horizontal="left" indent="32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9" fontId="9" fillId="2" borderId="11" xfId="0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24" fillId="0" borderId="10" xfId="0" applyFont="1" applyBorder="1"/>
    <xf numFmtId="0" fontId="4" fillId="6" borderId="21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4" fontId="4" fillId="6" borderId="23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4" fontId="2" fillId="0" borderId="25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 wrapText="1"/>
    </xf>
    <xf numFmtId="4" fontId="4" fillId="0" borderId="27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4" fontId="2" fillId="0" borderId="29" xfId="0" applyNumberFormat="1" applyFont="1" applyBorder="1" applyAlignment="1">
      <alignment horizontal="center" vertical="center"/>
    </xf>
    <xf numFmtId="4" fontId="4" fillId="0" borderId="29" xfId="0" applyNumberFormat="1" applyFont="1" applyBorder="1" applyAlignment="1">
      <alignment horizontal="center" vertical="center"/>
    </xf>
    <xf numFmtId="4" fontId="2" fillId="0" borderId="30" xfId="0" applyNumberFormat="1" applyFont="1" applyBorder="1" applyAlignment="1">
      <alignment horizontal="center" vertical="center"/>
    </xf>
    <xf numFmtId="4" fontId="4" fillId="0" borderId="30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 wrapText="1"/>
    </xf>
    <xf numFmtId="4" fontId="4" fillId="0" borderId="31" xfId="0" applyNumberFormat="1" applyFont="1" applyBorder="1" applyAlignment="1">
      <alignment horizontal="center" vertical="center"/>
    </xf>
    <xf numFmtId="0" fontId="2" fillId="0" borderId="28" xfId="2" applyFont="1" applyBorder="1" applyAlignment="1">
      <alignment horizontal="left" vertical="center" wrapText="1"/>
    </xf>
    <xf numFmtId="49" fontId="5" fillId="0" borderId="28" xfId="8" applyNumberFormat="1" applyFont="1" applyBorder="1" applyAlignment="1">
      <alignment horizontal="left" vertical="center"/>
    </xf>
    <xf numFmtId="4" fontId="2" fillId="0" borderId="31" xfId="0" applyNumberFormat="1" applyFont="1" applyBorder="1" applyAlignment="1">
      <alignment horizontal="center" vertical="center"/>
    </xf>
    <xf numFmtId="49" fontId="5" fillId="0" borderId="28" xfId="10" applyNumberFormat="1" applyFont="1" applyBorder="1" applyAlignment="1">
      <alignment horizontal="left" vertical="center"/>
    </xf>
    <xf numFmtId="0" fontId="2" fillId="0" borderId="32" xfId="2" applyFont="1" applyBorder="1" applyAlignment="1">
      <alignment horizontal="left" vertical="center" wrapText="1"/>
    </xf>
    <xf numFmtId="4" fontId="2" fillId="0" borderId="33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vertical="top" wrapText="1"/>
    </xf>
    <xf numFmtId="4" fontId="4" fillId="0" borderId="36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4" fontId="26" fillId="0" borderId="0" xfId="0" applyNumberFormat="1" applyFont="1" applyAlignment="1">
      <alignment horizontal="center" vertical="center"/>
    </xf>
    <xf numFmtId="0" fontId="28" fillId="0" borderId="0" xfId="0" applyFont="1"/>
    <xf numFmtId="0" fontId="30" fillId="7" borderId="0" xfId="0" applyFont="1" applyFill="1"/>
    <xf numFmtId="0" fontId="29" fillId="0" borderId="11" xfId="0" applyFont="1" applyBorder="1" applyAlignment="1">
      <alignment wrapText="1"/>
    </xf>
    <xf numFmtId="0" fontId="28" fillId="0" borderId="0" xfId="0" applyFont="1" applyFill="1"/>
    <xf numFmtId="0" fontId="25" fillId="0" borderId="11" xfId="0" applyFont="1" applyBorder="1" applyAlignment="1">
      <alignment wrapText="1"/>
    </xf>
    <xf numFmtId="0" fontId="31" fillId="0" borderId="0" xfId="0" applyFont="1"/>
    <xf numFmtId="0" fontId="29" fillId="0" borderId="0" xfId="0" applyFont="1" applyFill="1"/>
    <xf numFmtId="0" fontId="25" fillId="0" borderId="11" xfId="0" applyFont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5" fillId="0" borderId="11" xfId="0" applyFont="1" applyBorder="1"/>
    <xf numFmtId="0" fontId="28" fillId="0" borderId="0" xfId="0" applyFont="1" applyAlignment="1">
      <alignment vertical="center"/>
    </xf>
    <xf numFmtId="4" fontId="26" fillId="0" borderId="0" xfId="0" applyNumberFormat="1" applyFont="1" applyBorder="1" applyAlignment="1">
      <alignment horizontal="center" vertical="center" wrapText="1"/>
    </xf>
    <xf numFmtId="4" fontId="27" fillId="0" borderId="0" xfId="0" applyNumberFormat="1" applyFont="1" applyBorder="1" applyAlignment="1">
      <alignment horizontal="center" vertical="center" wrapText="1"/>
    </xf>
    <xf numFmtId="9" fontId="28" fillId="0" borderId="0" xfId="0" applyNumberFormat="1" applyFont="1" applyAlignment="1">
      <alignment vertical="center"/>
    </xf>
    <xf numFmtId="4" fontId="33" fillId="0" borderId="0" xfId="0" applyNumberFormat="1" applyFont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5" fillId="0" borderId="11" xfId="0" applyFont="1" applyFill="1" applyBorder="1" applyAlignment="1">
      <alignment vertical="center" wrapText="1"/>
    </xf>
    <xf numFmtId="4" fontId="27" fillId="0" borderId="11" xfId="0" applyNumberFormat="1" applyFont="1" applyFill="1" applyBorder="1" applyAlignment="1">
      <alignment horizontal="center" vertical="center" wrapText="1"/>
    </xf>
    <xf numFmtId="4" fontId="26" fillId="0" borderId="11" xfId="0" applyNumberFormat="1" applyFont="1" applyFill="1" applyBorder="1" applyAlignment="1">
      <alignment horizontal="center" vertical="center" wrapText="1"/>
    </xf>
    <xf numFmtId="4" fontId="26" fillId="2" borderId="11" xfId="0" applyNumberFormat="1" applyFont="1" applyFill="1" applyBorder="1" applyAlignment="1">
      <alignment horizontal="center" vertical="center" wrapText="1"/>
    </xf>
    <xf numFmtId="4" fontId="27" fillId="2" borderId="11" xfId="0" applyNumberFormat="1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11" xfId="0" applyFont="1" applyFill="1" applyBorder="1" applyAlignment="1">
      <alignment vertical="center" wrapText="1"/>
    </xf>
    <xf numFmtId="0" fontId="29" fillId="2" borderId="11" xfId="0" applyFont="1" applyFill="1" applyBorder="1" applyAlignment="1">
      <alignment vertical="center" wrapText="1"/>
    </xf>
    <xf numFmtId="49" fontId="25" fillId="3" borderId="11" xfId="0" applyNumberFormat="1" applyFont="1" applyFill="1" applyBorder="1" applyAlignment="1">
      <alignment horizontal="left" wrapText="1"/>
    </xf>
    <xf numFmtId="49" fontId="29" fillId="3" borderId="11" xfId="0" applyNumberFormat="1" applyFont="1" applyFill="1" applyBorder="1" applyAlignment="1">
      <alignment horizontal="left" wrapText="1"/>
    </xf>
    <xf numFmtId="0" fontId="25" fillId="2" borderId="11" xfId="0" applyFont="1" applyFill="1" applyBorder="1" applyAlignment="1">
      <alignment vertical="center" wrapText="1"/>
    </xf>
    <xf numFmtId="0" fontId="35" fillId="0" borderId="11" xfId="0" applyFont="1" applyBorder="1" applyAlignment="1">
      <alignment vertical="center" wrapText="1"/>
    </xf>
    <xf numFmtId="0" fontId="25" fillId="0" borderId="11" xfId="0" applyNumberFormat="1" applyFont="1" applyBorder="1" applyAlignment="1">
      <alignment horizontal="justify" vertical="top" wrapText="1"/>
    </xf>
    <xf numFmtId="49" fontId="29" fillId="0" borderId="11" xfId="0" applyNumberFormat="1" applyFont="1" applyBorder="1" applyAlignment="1">
      <alignment vertical="center" wrapText="1"/>
    </xf>
    <xf numFmtId="0" fontId="29" fillId="0" borderId="11" xfId="0" applyFont="1" applyBorder="1" applyAlignment="1">
      <alignment horizontal="left" vertical="top" wrapText="1"/>
    </xf>
    <xf numFmtId="0" fontId="25" fillId="0" borderId="11" xfId="0" applyFont="1" applyFill="1" applyBorder="1" applyAlignment="1">
      <alignment wrapText="1"/>
    </xf>
    <xf numFmtId="49" fontId="29" fillId="0" borderId="11" xfId="0" applyNumberFormat="1" applyFont="1" applyFill="1" applyBorder="1" applyAlignment="1">
      <alignment horizontal="left" vertical="center"/>
    </xf>
    <xf numFmtId="0" fontId="29" fillId="0" borderId="11" xfId="0" applyFont="1" applyFill="1" applyBorder="1" applyAlignment="1">
      <alignment wrapText="1"/>
    </xf>
    <xf numFmtId="49" fontId="25" fillId="0" borderId="11" xfId="0" applyNumberFormat="1" applyFont="1" applyFill="1" applyBorder="1" applyAlignment="1">
      <alignment horizontal="left" vertical="center"/>
    </xf>
    <xf numFmtId="4" fontId="29" fillId="0" borderId="11" xfId="0" applyNumberFormat="1" applyFont="1" applyFill="1" applyBorder="1" applyAlignment="1">
      <alignment horizontal="center" vertical="center" wrapText="1"/>
    </xf>
    <xf numFmtId="2" fontId="29" fillId="0" borderId="11" xfId="0" applyNumberFormat="1" applyFont="1" applyBorder="1" applyAlignment="1">
      <alignment wrapText="1"/>
    </xf>
    <xf numFmtId="4" fontId="32" fillId="0" borderId="11" xfId="0" applyNumberFormat="1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vertical="center" wrapText="1"/>
    </xf>
    <xf numFmtId="4" fontId="27" fillId="8" borderId="11" xfId="0" applyNumberFormat="1" applyFont="1" applyFill="1" applyBorder="1" applyAlignment="1">
      <alignment horizontal="center" vertical="center" wrapText="1"/>
    </xf>
    <xf numFmtId="4" fontId="4" fillId="6" borderId="37" xfId="0" applyNumberFormat="1" applyFont="1" applyFill="1" applyBorder="1" applyAlignment="1">
      <alignment horizontal="center" vertical="center" wrapText="1"/>
    </xf>
    <xf numFmtId="4" fontId="8" fillId="6" borderId="38" xfId="0" applyNumberFormat="1" applyFont="1" applyFill="1" applyBorder="1" applyAlignment="1">
      <alignment horizontal="center" vertical="center" wrapText="1"/>
    </xf>
    <xf numFmtId="4" fontId="8" fillId="6" borderId="39" xfId="0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vertical="top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/>
    <xf numFmtId="49" fontId="8" fillId="0" borderId="11" xfId="0" applyNumberFormat="1" applyFont="1" applyBorder="1" applyAlignment="1">
      <alignment horizontal="center"/>
    </xf>
    <xf numFmtId="4" fontId="8" fillId="0" borderId="11" xfId="0" applyNumberFormat="1" applyFont="1" applyFill="1" applyBorder="1" applyAlignment="1">
      <alignment horizontal="center" vertical="center" wrapText="1"/>
    </xf>
    <xf numFmtId="4" fontId="9" fillId="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wrapText="1"/>
    </xf>
    <xf numFmtId="0" fontId="12" fillId="0" borderId="11" xfId="0" applyFont="1" applyBorder="1" applyAlignment="1">
      <alignment vertical="top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/>
    </xf>
    <xf numFmtId="4" fontId="9" fillId="0" borderId="11" xfId="0" applyNumberFormat="1" applyFont="1" applyBorder="1" applyAlignment="1">
      <alignment horizontal="center" vertical="center" wrapText="1"/>
    </xf>
    <xf numFmtId="4" fontId="9" fillId="2" borderId="11" xfId="0" applyNumberFormat="1" applyFont="1" applyFill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 vertical="center"/>
    </xf>
    <xf numFmtId="0" fontId="12" fillId="3" borderId="11" xfId="0" applyFont="1" applyFill="1" applyBorder="1" applyAlignment="1">
      <alignment vertical="top" wrapText="1"/>
    </xf>
    <xf numFmtId="49" fontId="12" fillId="0" borderId="11" xfId="0" applyNumberFormat="1" applyFont="1" applyBorder="1" applyAlignment="1">
      <alignment horizontal="center"/>
    </xf>
    <xf numFmtId="4" fontId="12" fillId="0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wrapText="1"/>
    </xf>
    <xf numFmtId="4" fontId="9" fillId="0" borderId="11" xfId="0" applyNumberFormat="1" applyFont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vertical="top" wrapText="1"/>
    </xf>
    <xf numFmtId="0" fontId="11" fillId="8" borderId="40" xfId="0" applyFont="1" applyFill="1" applyBorder="1" applyAlignment="1">
      <alignment vertical="top" wrapText="1"/>
    </xf>
    <xf numFmtId="49" fontId="11" fillId="8" borderId="41" xfId="0" applyNumberFormat="1" applyFont="1" applyFill="1" applyBorder="1" applyAlignment="1">
      <alignment horizontal="center" vertical="center" wrapText="1"/>
    </xf>
    <xf numFmtId="49" fontId="9" fillId="8" borderId="41" xfId="0" applyNumberFormat="1" applyFont="1" applyFill="1" applyBorder="1" applyAlignment="1">
      <alignment horizontal="center" vertical="center" wrapText="1"/>
    </xf>
    <xf numFmtId="4" fontId="8" fillId="8" borderId="41" xfId="0" applyNumberFormat="1" applyFont="1" applyFill="1" applyBorder="1" applyAlignment="1">
      <alignment horizontal="center" vertical="center" wrapText="1"/>
    </xf>
    <xf numFmtId="4" fontId="8" fillId="8" borderId="42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vertical="top" wrapText="1"/>
    </xf>
    <xf numFmtId="0" fontId="9" fillId="0" borderId="10" xfId="0" applyFont="1" applyFill="1" applyBorder="1" applyAlignment="1">
      <alignment vertical="top" wrapText="1"/>
    </xf>
    <xf numFmtId="0" fontId="11" fillId="0" borderId="10" xfId="0" applyFont="1" applyFill="1" applyBorder="1"/>
    <xf numFmtId="0" fontId="9" fillId="0" borderId="10" xfId="0" applyFont="1" applyBorder="1" applyAlignment="1">
      <alignment horizontal="justify" vertical="center"/>
    </xf>
    <xf numFmtId="0" fontId="11" fillId="2" borderId="10" xfId="0" applyFont="1" applyFill="1" applyBorder="1" applyAlignment="1">
      <alignment vertical="top" wrapText="1"/>
    </xf>
    <xf numFmtId="0" fontId="12" fillId="0" borderId="10" xfId="0" applyFont="1" applyBorder="1"/>
    <xf numFmtId="0" fontId="9" fillId="0" borderId="10" xfId="0" applyFont="1" applyBorder="1" applyAlignment="1">
      <alignment vertical="top" wrapText="1"/>
    </xf>
    <xf numFmtId="0" fontId="9" fillId="2" borderId="10" xfId="0" applyFont="1" applyFill="1" applyBorder="1" applyAlignment="1">
      <alignment vertical="top" wrapText="1"/>
    </xf>
    <xf numFmtId="0" fontId="11" fillId="0" borderId="10" xfId="0" applyFont="1" applyBorder="1"/>
    <xf numFmtId="0" fontId="8" fillId="0" borderId="10" xfId="0" applyFont="1" applyBorder="1" applyAlignment="1">
      <alignment vertical="top" wrapText="1"/>
    </xf>
    <xf numFmtId="0" fontId="11" fillId="8" borderId="43" xfId="0" applyFont="1" applyFill="1" applyBorder="1" applyAlignment="1">
      <alignment vertical="top" wrapText="1"/>
    </xf>
    <xf numFmtId="49" fontId="11" fillId="8" borderId="44" xfId="0" applyNumberFormat="1" applyFont="1" applyFill="1" applyBorder="1" applyAlignment="1">
      <alignment horizontal="center" vertical="center" wrapText="1"/>
    </xf>
    <xf numFmtId="49" fontId="8" fillId="8" borderId="44" xfId="0" applyNumberFormat="1" applyFont="1" applyFill="1" applyBorder="1" applyAlignment="1">
      <alignment horizontal="center" vertical="center" wrapText="1"/>
    </xf>
    <xf numFmtId="4" fontId="8" fillId="8" borderId="44" xfId="0" applyNumberFormat="1" applyFont="1" applyFill="1" applyBorder="1" applyAlignment="1">
      <alignment horizontal="center" vertical="center" wrapText="1"/>
    </xf>
    <xf numFmtId="4" fontId="8" fillId="8" borderId="45" xfId="0" applyNumberFormat="1" applyFont="1" applyFill="1" applyBorder="1" applyAlignment="1">
      <alignment horizontal="center" vertical="center" wrapText="1"/>
    </xf>
    <xf numFmtId="4" fontId="8" fillId="9" borderId="46" xfId="0" applyNumberFormat="1" applyFont="1" applyFill="1" applyBorder="1" applyAlignment="1">
      <alignment horizontal="center" vertical="center" wrapText="1"/>
    </xf>
    <xf numFmtId="4" fontId="8" fillId="9" borderId="15" xfId="0" applyNumberFormat="1" applyFont="1" applyFill="1" applyBorder="1" applyAlignment="1">
      <alignment horizontal="center" vertical="center" wrapText="1"/>
    </xf>
    <xf numFmtId="4" fontId="8" fillId="9" borderId="47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vertical="top" wrapText="1"/>
    </xf>
    <xf numFmtId="4" fontId="8" fillId="3" borderId="11" xfId="0" applyNumberFormat="1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vertical="top" wrapText="1"/>
    </xf>
    <xf numFmtId="49" fontId="12" fillId="5" borderId="11" xfId="0" applyNumberFormat="1" applyFont="1" applyFill="1" applyBorder="1" applyAlignment="1">
      <alignment horizontal="center" vertical="center" wrapText="1"/>
    </xf>
    <xf numFmtId="4" fontId="9" fillId="5" borderId="11" xfId="0" applyNumberFormat="1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vertical="top" wrapText="1"/>
    </xf>
    <xf numFmtId="49" fontId="8" fillId="10" borderId="11" xfId="0" applyNumberFormat="1" applyFont="1" applyFill="1" applyBorder="1" applyAlignment="1">
      <alignment horizontal="center" vertical="center" wrapText="1"/>
    </xf>
    <xf numFmtId="4" fontId="8" fillId="10" borderId="11" xfId="0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vertical="top" wrapText="1"/>
    </xf>
    <xf numFmtId="4" fontId="8" fillId="0" borderId="13" xfId="0" applyNumberFormat="1" applyFont="1" applyBorder="1" applyAlignment="1">
      <alignment horizontal="center" vertical="center" wrapText="1"/>
    </xf>
    <xf numFmtId="4" fontId="9" fillId="0" borderId="12" xfId="0" applyNumberFormat="1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vertical="top" wrapText="1"/>
    </xf>
    <xf numFmtId="0" fontId="12" fillId="0" borderId="11" xfId="0" applyFont="1" applyFill="1" applyBorder="1" applyAlignment="1">
      <alignment wrapText="1"/>
    </xf>
    <xf numFmtId="49" fontId="9" fillId="0" borderId="11" xfId="0" applyNumberFormat="1" applyFont="1" applyBorder="1" applyAlignment="1">
      <alignment wrapText="1"/>
    </xf>
    <xf numFmtId="49" fontId="12" fillId="0" borderId="11" xfId="0" applyNumberFormat="1" applyFont="1" applyBorder="1" applyAlignment="1">
      <alignment wrapText="1"/>
    </xf>
    <xf numFmtId="0" fontId="9" fillId="0" borderId="11" xfId="0" applyFont="1" applyBorder="1"/>
    <xf numFmtId="0" fontId="9" fillId="2" borderId="11" xfId="0" applyFont="1" applyFill="1" applyBorder="1" applyAlignment="1">
      <alignment vertical="top" wrapText="1"/>
    </xf>
    <xf numFmtId="0" fontId="12" fillId="2" borderId="11" xfId="0" applyFont="1" applyFill="1" applyBorder="1" applyAlignment="1">
      <alignment vertical="top" wrapText="1"/>
    </xf>
    <xf numFmtId="0" fontId="12" fillId="0" borderId="11" xfId="1" applyFont="1" applyBorder="1" applyAlignment="1">
      <alignment vertical="top" wrapText="1"/>
    </xf>
    <xf numFmtId="0" fontId="12" fillId="0" borderId="11" xfId="0" applyFont="1" applyBorder="1"/>
    <xf numFmtId="0" fontId="9" fillId="3" borderId="11" xfId="0" applyFont="1" applyFill="1" applyBorder="1" applyAlignment="1">
      <alignment vertical="top" wrapText="1"/>
    </xf>
    <xf numFmtId="0" fontId="9" fillId="0" borderId="11" xfId="1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3" borderId="11" xfId="0" applyFont="1" applyFill="1" applyBorder="1" applyAlignment="1">
      <alignment wrapText="1"/>
    </xf>
    <xf numFmtId="0" fontId="9" fillId="0" borderId="11" xfId="0" applyFont="1" applyFill="1" applyBorder="1" applyAlignment="1">
      <alignment vertical="top" wrapText="1"/>
    </xf>
    <xf numFmtId="0" fontId="9" fillId="0" borderId="11" xfId="0" applyFont="1" applyBorder="1" applyAlignment="1">
      <alignment vertical="center" wrapText="1"/>
    </xf>
    <xf numFmtId="0" fontId="36" fillId="0" borderId="11" xfId="0" applyFont="1" applyBorder="1"/>
    <xf numFmtId="0" fontId="8" fillId="4" borderId="40" xfId="0" applyFont="1" applyFill="1" applyBorder="1" applyAlignment="1">
      <alignment horizontal="center" wrapText="1"/>
    </xf>
    <xf numFmtId="49" fontId="8" fillId="4" borderId="41" xfId="0" applyNumberFormat="1" applyFont="1" applyFill="1" applyBorder="1" applyAlignment="1">
      <alignment horizontal="center" wrapText="1"/>
    </xf>
    <xf numFmtId="0" fontId="8" fillId="4" borderId="41" xfId="0" applyFont="1" applyFill="1" applyBorder="1" applyAlignment="1">
      <alignment horizontal="center" wrapText="1"/>
    </xf>
    <xf numFmtId="4" fontId="8" fillId="9" borderId="41" xfId="0" applyNumberFormat="1" applyFont="1" applyFill="1" applyBorder="1" applyAlignment="1">
      <alignment horizontal="center" vertical="center" wrapText="1"/>
    </xf>
    <xf numFmtId="4" fontId="8" fillId="9" borderId="42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vertical="top" wrapText="1"/>
    </xf>
    <xf numFmtId="49" fontId="8" fillId="0" borderId="13" xfId="0" applyNumberFormat="1" applyFont="1" applyFill="1" applyBorder="1" applyAlignment="1">
      <alignment horizontal="center" vertical="center" wrapText="1"/>
    </xf>
    <xf numFmtId="4" fontId="8" fillId="0" borderId="13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top" wrapText="1"/>
    </xf>
    <xf numFmtId="49" fontId="8" fillId="0" borderId="11" xfId="0" applyNumberFormat="1" applyFont="1" applyBorder="1" applyAlignment="1">
      <alignment wrapText="1"/>
    </xf>
    <xf numFmtId="0" fontId="11" fillId="2" borderId="11" xfId="0" applyFont="1" applyFill="1" applyBorder="1" applyAlignment="1">
      <alignment vertical="top" wrapText="1"/>
    </xf>
    <xf numFmtId="0" fontId="8" fillId="0" borderId="11" xfId="0" applyFont="1" applyBorder="1" applyAlignment="1">
      <alignment horizontal="justify" vertical="center"/>
    </xf>
    <xf numFmtId="0" fontId="8" fillId="0" borderId="11" xfId="0" applyFont="1" applyFill="1" applyBorder="1" applyAlignment="1">
      <alignment vertical="top" wrapText="1"/>
    </xf>
    <xf numFmtId="0" fontId="8" fillId="0" borderId="11" xfId="0" applyFont="1" applyBorder="1" applyAlignment="1">
      <alignment wrapText="1"/>
    </xf>
    <xf numFmtId="0" fontId="8" fillId="10" borderId="43" xfId="0" applyFont="1" applyFill="1" applyBorder="1" applyAlignment="1">
      <alignment wrapText="1"/>
    </xf>
    <xf numFmtId="49" fontId="8" fillId="10" borderId="44" xfId="0" applyNumberFormat="1" applyFont="1" applyFill="1" applyBorder="1" applyAlignment="1">
      <alignment horizontal="center" wrapText="1"/>
    </xf>
    <xf numFmtId="0" fontId="8" fillId="10" borderId="44" xfId="0" applyFont="1" applyFill="1" applyBorder="1" applyAlignment="1">
      <alignment horizontal="center" wrapText="1"/>
    </xf>
    <xf numFmtId="4" fontId="8" fillId="10" borderId="44" xfId="0" applyNumberFormat="1" applyFont="1" applyFill="1" applyBorder="1" applyAlignment="1">
      <alignment horizontal="center" wrapText="1"/>
    </xf>
    <xf numFmtId="4" fontId="8" fillId="10" borderId="45" xfId="0" applyNumberFormat="1" applyFont="1" applyFill="1" applyBorder="1" applyAlignment="1">
      <alignment horizontal="center" wrapText="1"/>
    </xf>
    <xf numFmtId="0" fontId="8" fillId="10" borderId="11" xfId="0" applyFont="1" applyFill="1" applyBorder="1"/>
    <xf numFmtId="49" fontId="8" fillId="10" borderId="11" xfId="0" applyNumberFormat="1" applyFont="1" applyFill="1" applyBorder="1" applyAlignment="1">
      <alignment horizontal="center"/>
    </xf>
    <xf numFmtId="0" fontId="8" fillId="10" borderId="11" xfId="0" applyFont="1" applyFill="1" applyBorder="1" applyAlignment="1">
      <alignment horizontal="center"/>
    </xf>
    <xf numFmtId="4" fontId="8" fillId="10" borderId="11" xfId="0" applyNumberFormat="1" applyFont="1" applyFill="1" applyBorder="1" applyAlignment="1">
      <alignment horizontal="center"/>
    </xf>
    <xf numFmtId="0" fontId="25" fillId="6" borderId="48" xfId="0" applyFont="1" applyFill="1" applyBorder="1" applyAlignment="1">
      <alignment horizontal="center" vertical="center" wrapText="1"/>
    </xf>
    <xf numFmtId="0" fontId="25" fillId="6" borderId="49" xfId="0" applyFont="1" applyFill="1" applyBorder="1" applyAlignment="1">
      <alignment horizontal="center" vertical="center"/>
    </xf>
    <xf numFmtId="4" fontId="27" fillId="6" borderId="50" xfId="0" applyNumberFormat="1" applyFont="1" applyFill="1" applyBorder="1" applyAlignment="1">
      <alignment horizontal="center" vertical="center" wrapText="1"/>
    </xf>
    <xf numFmtId="4" fontId="4" fillId="6" borderId="5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indent="25"/>
    </xf>
    <xf numFmtId="49" fontId="3" fillId="0" borderId="0" xfId="0" applyNumberFormat="1" applyFont="1" applyAlignment="1">
      <alignment horizontal="left" vertical="center" indent="38"/>
    </xf>
    <xf numFmtId="0" fontId="3" fillId="0" borderId="0" xfId="5" applyFont="1" applyAlignment="1">
      <alignment horizontal="left" indent="25"/>
    </xf>
    <xf numFmtId="0" fontId="22" fillId="0" borderId="0" xfId="0" applyFont="1" applyAlignment="1">
      <alignment horizontal="left" indent="38"/>
    </xf>
    <xf numFmtId="0" fontId="3" fillId="0" borderId="0" xfId="5" applyFont="1" applyAlignment="1">
      <alignment horizontal="left" indent="38"/>
    </xf>
    <xf numFmtId="0" fontId="3" fillId="0" borderId="0" xfId="6" applyFont="1" applyAlignment="1">
      <alignment horizontal="left" indent="25"/>
    </xf>
    <xf numFmtId="0" fontId="3" fillId="0" borderId="0" xfId="0" applyFont="1" applyAlignment="1">
      <alignment horizontal="left" indent="38"/>
    </xf>
    <xf numFmtId="2" fontId="29" fillId="3" borderId="11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0" fillId="0" borderId="0" xfId="0" applyAlignment="1"/>
    <xf numFmtId="0" fontId="25" fillId="0" borderId="0" xfId="0" applyFont="1" applyBorder="1" applyAlignment="1">
      <alignment horizontal="center"/>
    </xf>
    <xf numFmtId="0" fontId="2" fillId="0" borderId="0" xfId="0" applyFont="1" applyAlignment="1">
      <alignment vertical="top"/>
    </xf>
    <xf numFmtId="0" fontId="6" fillId="0" borderId="0" xfId="0" applyFont="1" applyAlignment="1"/>
    <xf numFmtId="0" fontId="2" fillId="0" borderId="0" xfId="0" applyFont="1" applyFill="1" applyBorder="1" applyAlignment="1">
      <alignment vertical="top"/>
    </xf>
    <xf numFmtId="49" fontId="3" fillId="0" borderId="0" xfId="0" applyNumberFormat="1" applyFont="1" applyAlignment="1">
      <alignment horizontal="left" vertical="top" indent="25"/>
    </xf>
    <xf numFmtId="0" fontId="0" fillId="0" borderId="0" xfId="0" applyAlignment="1">
      <alignment horizontal="left" vertical="top" indent="25"/>
    </xf>
    <xf numFmtId="0" fontId="3" fillId="0" borderId="0" xfId="5" applyFont="1" applyAlignment="1">
      <alignment horizontal="left" vertical="top" indent="25"/>
    </xf>
    <xf numFmtId="0" fontId="3" fillId="0" borderId="0" xfId="6" applyFont="1" applyAlignment="1">
      <alignment horizontal="left" vertical="top" indent="25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 wrapText="1"/>
    </xf>
    <xf numFmtId="0" fontId="8" fillId="3" borderId="0" xfId="0" applyFont="1" applyFill="1" applyAlignment="1">
      <alignment horizontal="center"/>
    </xf>
    <xf numFmtId="0" fontId="3" fillId="0" borderId="9" xfId="0" applyFont="1" applyBorder="1" applyAlignment="1">
      <alignment horizontal="center" wrapText="1"/>
    </xf>
    <xf numFmtId="49" fontId="7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99\&#1086;&#1073;&#1084;&#1077;&#1085;\Users\&#1055;&#1086;&#1083;&#1100;&#1079;&#1086;&#1074;&#1072;&#1090;&#1077;&#1083;&#1100;\Desktop\&#1041;&#1102;&#1076;&#1078;&#1077;&#1090;%202019\&#1057;&#1045;&#1057;&#1057;&#1048;&#1071;%20&#1042;%202019%20&#1075;&#1086;&#1076;&#1091;\&#1080;&#1102;&#1083;&#1100;\&#1055;&#1088;&#1080;&#1083;.%20%20&#1082;%20&#1088;&#1077;&#1096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Доходы 2019"/>
      <sheetName val="Вед.2019"/>
      <sheetName val="Ф2019"/>
      <sheetName val="МЦП по ЦСР - 2019"/>
      <sheetName val="кредиты"/>
    </sheetNames>
    <sheetDataSet>
      <sheetData sheetId="0"/>
      <sheetData sheetId="1"/>
      <sheetData sheetId="2">
        <row r="34">
          <cell r="G34">
            <v>2676118</v>
          </cell>
        </row>
        <row r="37">
          <cell r="G37">
            <v>37922</v>
          </cell>
        </row>
        <row r="42">
          <cell r="G42">
            <v>25000</v>
          </cell>
        </row>
        <row r="47">
          <cell r="G47">
            <v>6000</v>
          </cell>
        </row>
        <row r="48">
          <cell r="G48">
            <v>191500</v>
          </cell>
        </row>
        <row r="68">
          <cell r="G68">
            <v>5000</v>
          </cell>
        </row>
        <row r="73">
          <cell r="G73">
            <v>2000</v>
          </cell>
        </row>
        <row r="79">
          <cell r="G79">
            <v>12000</v>
          </cell>
        </row>
        <row r="121">
          <cell r="G121">
            <v>0</v>
          </cell>
        </row>
      </sheetData>
      <sheetData sheetId="3">
        <row r="1">
          <cell r="A1" t="str">
            <v xml:space="preserve">             Приложение 10</v>
          </cell>
        </row>
        <row r="2">
          <cell r="A2" t="str">
            <v xml:space="preserve">             к Решению Совета депутатов Солнечного сельсовета </v>
          </cell>
        </row>
        <row r="3">
          <cell r="A3" t="str">
            <v xml:space="preserve">             Усть-Абаканского района  Республики Хакасия</v>
          </cell>
        </row>
        <row r="4">
          <cell r="A4" t="str">
            <v xml:space="preserve">             "О внесении изменений в Решение Совета депутатов </v>
          </cell>
        </row>
        <row r="5">
          <cell r="A5" t="str">
            <v xml:space="preserve">              Солнечного сельсовета от 19.12.2018г.  № 93</v>
          </cell>
        </row>
        <row r="6">
          <cell r="A6" t="str">
            <v xml:space="preserve">             "О местном бюджете муниципального  образования </v>
          </cell>
        </row>
        <row r="7">
          <cell r="A7" t="str">
            <v xml:space="preserve">               Солнечный сельсовет  Усть-Абаканского района  Республики</v>
          </cell>
        </row>
        <row r="8">
          <cell r="A8" t="str">
            <v xml:space="preserve">               Хакасия на 2019 год и плановый период 2020 и 2021 годов",</v>
          </cell>
        </row>
        <row r="9">
          <cell r="A9" t="str">
            <v xml:space="preserve">               приложение 3</v>
          </cell>
        </row>
        <row r="10">
          <cell r="A10" t="str">
            <v xml:space="preserve">               от " 17 " июля  2019г. № 108</v>
          </cell>
        </row>
        <row r="12">
          <cell r="A12" t="str">
            <v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v>
          </cell>
        </row>
        <row r="13">
          <cell r="A13" t="str">
            <v xml:space="preserve"> </v>
          </cell>
        </row>
        <row r="14">
          <cell r="B14" t="str">
            <v xml:space="preserve"> </v>
          </cell>
        </row>
        <row r="15">
          <cell r="A15" t="str">
            <v>Наименование</v>
          </cell>
          <cell r="B15" t="str">
            <v>Рз</v>
          </cell>
          <cell r="C15" t="str">
            <v>ПР</v>
          </cell>
        </row>
        <row r="16">
          <cell r="A16" t="str">
            <v>Общегосударственные вопросы</v>
          </cell>
          <cell r="B16" t="str">
            <v>01</v>
          </cell>
        </row>
        <row r="17">
          <cell r="A17" t="str">
            <v>Функционирование высшего должностного лица  субъекта Российской Федерации и муниципального образования</v>
          </cell>
          <cell r="B17" t="str">
            <v>01</v>
          </cell>
          <cell r="C17" t="str">
            <v>02</v>
          </cell>
        </row>
        <row r="18">
          <cell r="A18" t="str">
    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    </cell>
          <cell r="B18" t="str">
            <v>01</v>
          </cell>
          <cell r="C18" t="str">
            <v>03</v>
          </cell>
        </row>
        <row r="19">
          <cell r="A19" t="str">
            <v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v>
          </cell>
          <cell r="B19" t="str">
            <v>01</v>
          </cell>
          <cell r="C19" t="str">
            <v>04</v>
          </cell>
        </row>
        <row r="20">
          <cell r="A20" t="str">
            <v>Резервные фонды</v>
          </cell>
          <cell r="B20" t="str">
            <v>01</v>
          </cell>
          <cell r="C20" t="str">
            <v>11</v>
          </cell>
        </row>
        <row r="21">
          <cell r="A21" t="str">
            <v>Другие общегосударственные вопросы</v>
          </cell>
          <cell r="B21" t="str">
            <v>01</v>
          </cell>
          <cell r="C21" t="str">
            <v>13</v>
          </cell>
        </row>
        <row r="22">
          <cell r="A22" t="str">
            <v>Национальная оборона</v>
          </cell>
          <cell r="B22" t="str">
            <v>02</v>
          </cell>
        </row>
        <row r="23">
          <cell r="A23" t="str">
            <v>Мобилизационная и вневойсковая подготовка</v>
          </cell>
          <cell r="B23" t="str">
            <v>02</v>
          </cell>
          <cell r="C23" t="str">
            <v>03</v>
          </cell>
        </row>
        <row r="24">
          <cell r="A24" t="str">
            <v>Национальная безопасность и правоохранительная деятельность</v>
          </cell>
          <cell r="B24" t="str">
            <v>03</v>
          </cell>
        </row>
        <row r="25">
          <cell r="A25" t="str">
            <v>Органы внутренних дел</v>
          </cell>
          <cell r="B25" t="str">
            <v>03</v>
          </cell>
          <cell r="C25" t="str">
            <v>02</v>
          </cell>
        </row>
        <row r="26">
          <cell r="A26" t="str">
            <v>Обеспечение пожарной безопасности</v>
          </cell>
          <cell r="B26" t="str">
            <v>03</v>
          </cell>
          <cell r="C26" t="str">
            <v>10</v>
          </cell>
        </row>
        <row r="27">
          <cell r="A27" t="str">
            <v>Национальная экономика</v>
          </cell>
          <cell r="B27" t="str">
            <v>04</v>
          </cell>
        </row>
        <row r="28">
          <cell r="A28" t="str">
            <v>Дорожное хозяйство (дорожные фонды)</v>
          </cell>
          <cell r="B28" t="str">
            <v>04</v>
          </cell>
          <cell r="C28" t="str">
            <v>09</v>
          </cell>
        </row>
        <row r="29">
          <cell r="A29" t="str">
            <v>Жилищно-коммунальное хозяйство</v>
          </cell>
          <cell r="B29" t="str">
            <v>05</v>
          </cell>
        </row>
        <row r="30">
          <cell r="A30" t="str">
            <v>Жилищное хозяйство</v>
          </cell>
          <cell r="B30" t="str">
            <v>05</v>
          </cell>
          <cell r="C30" t="str">
            <v>01</v>
          </cell>
        </row>
        <row r="31">
          <cell r="A31" t="str">
            <v>Коммунальное хозяйство</v>
          </cell>
          <cell r="B31" t="str">
            <v>05</v>
          </cell>
          <cell r="C31" t="str">
            <v>02</v>
          </cell>
        </row>
        <row r="32">
          <cell r="A32" t="str">
            <v>Благоустройство</v>
          </cell>
          <cell r="B32" t="str">
            <v>05</v>
          </cell>
          <cell r="C32" t="str">
            <v>03</v>
          </cell>
        </row>
        <row r="33">
          <cell r="A33" t="str">
            <v>Другие вопросы в области жилищно-коммунального хозяйства</v>
          </cell>
          <cell r="B33" t="str">
            <v>05</v>
          </cell>
          <cell r="C33" t="str">
            <v>05</v>
          </cell>
        </row>
        <row r="34">
          <cell r="A34" t="str">
            <v>Культура, кинематография</v>
          </cell>
          <cell r="B34" t="str">
            <v>08</v>
          </cell>
        </row>
        <row r="35">
          <cell r="A35" t="str">
            <v>Культура</v>
          </cell>
          <cell r="B35" t="str">
            <v>08</v>
          </cell>
          <cell r="C35" t="str">
            <v>01</v>
          </cell>
        </row>
        <row r="36">
          <cell r="A36" t="str">
            <v xml:space="preserve">Другие вопросы в области культуры, кинематографии </v>
          </cell>
          <cell r="B36" t="str">
            <v>08</v>
          </cell>
          <cell r="C36" t="str">
            <v>04</v>
          </cell>
        </row>
        <row r="37">
          <cell r="A37" t="str">
            <v>Здравоохранение</v>
          </cell>
          <cell r="B37" t="str">
            <v>09</v>
          </cell>
        </row>
        <row r="38">
          <cell r="A38" t="str">
            <v>Другие вопросы в области здравоохранения</v>
          </cell>
          <cell r="B38" t="str">
            <v>09</v>
          </cell>
          <cell r="C38" t="str">
            <v>09</v>
          </cell>
        </row>
        <row r="39">
          <cell r="A39" t="str">
            <v>Социальная политика</v>
          </cell>
          <cell r="B39" t="str">
            <v>10</v>
          </cell>
        </row>
        <row r="40">
          <cell r="A40" t="str">
            <v>Пенсионное обеспечение</v>
          </cell>
          <cell r="B40" t="str">
            <v>10</v>
          </cell>
          <cell r="C40" t="str">
            <v>01</v>
          </cell>
        </row>
        <row r="41">
          <cell r="A41" t="str">
            <v>Социальное обеспечение населения</v>
          </cell>
          <cell r="B41" t="str">
            <v>10</v>
          </cell>
          <cell r="C41" t="str">
            <v>03</v>
          </cell>
        </row>
        <row r="42">
          <cell r="A42" t="str">
            <v xml:space="preserve">Физическая культура и спорт </v>
          </cell>
          <cell r="B42" t="str">
            <v>11</v>
          </cell>
        </row>
        <row r="43">
          <cell r="A43" t="str">
            <v>Физическая культура</v>
          </cell>
          <cell r="B43" t="str">
            <v>11</v>
          </cell>
          <cell r="C43" t="str">
            <v>01</v>
          </cell>
        </row>
        <row r="44">
          <cell r="A44" t="str">
            <v>Всего</v>
          </cell>
        </row>
      </sheetData>
      <sheetData sheetId="4"/>
      <sheetData sheetId="5">
        <row r="1">
          <cell r="A1" t="str">
            <v xml:space="preserve"> </v>
          </cell>
          <cell r="B1" t="str">
            <v xml:space="preserve">                                           Приложение 8</v>
          </cell>
        </row>
        <row r="2">
          <cell r="B2" t="str">
            <v xml:space="preserve">                                           к   Решению Совета депутатов муниципального образования</v>
          </cell>
        </row>
        <row r="3">
          <cell r="B3" t="str">
            <v xml:space="preserve">                                           Усть-Абаканский район "О внесении изменений в решение Совета</v>
          </cell>
        </row>
        <row r="4">
          <cell r="B4" t="str">
            <v xml:space="preserve">                                           депутатов  муниципального образования Усть-Абаканский район </v>
          </cell>
        </row>
        <row r="5">
          <cell r="B5" t="str">
            <v xml:space="preserve">                                           от 24.12.2010 г. № 104 " О бюджете муниципального образования   </v>
          </cell>
        </row>
        <row r="6">
          <cell r="B6" t="str">
            <v xml:space="preserve">                                           Усть- Абаканский район  Республики Хакасия на 2011 год", приложение 10</v>
          </cell>
        </row>
        <row r="7">
          <cell r="B7" t="str">
            <v xml:space="preserve">                                           "29" июля 2011 года №____________</v>
          </cell>
        </row>
        <row r="13">
          <cell r="A13" t="str">
            <v>Программа внутренних заимствований</v>
          </cell>
        </row>
        <row r="14">
          <cell r="A14" t="str">
            <v>муниципального образования Усть-Абаканский район</v>
          </cell>
        </row>
        <row r="15">
          <cell r="A15" t="str">
            <v>на 2011 год</v>
          </cell>
        </row>
        <row r="19">
          <cell r="A19" t="str">
            <v>№ п/п</v>
          </cell>
          <cell r="B19" t="str">
            <v xml:space="preserve">Виды источников </v>
          </cell>
          <cell r="C19" t="str">
            <v>Сумма (рублей)</v>
          </cell>
        </row>
        <row r="20">
          <cell r="A20" t="str">
            <v>1.</v>
          </cell>
          <cell r="B20" t="str">
            <v>Кредиты кредитных организаций в валюте Российской Федерации</v>
          </cell>
          <cell r="C20">
            <v>5340000</v>
          </cell>
        </row>
        <row r="21">
          <cell r="B21" t="str">
            <v>в том числе:</v>
          </cell>
        </row>
        <row r="22">
          <cell r="B22" t="str">
            <v>Получение кредитов от кредитных ораганизаций бюджетом муниципального района в валюте Российской Федерации</v>
          </cell>
          <cell r="C22">
            <v>5500000</v>
          </cell>
        </row>
        <row r="23">
          <cell r="B23" t="str">
            <v>Погашение кредитов, предоставляемых кредитными организациями бюджету муниципального района в валюте Российской Федерации</v>
          </cell>
          <cell r="C23">
            <v>160000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topLeftCell="A17" zoomScaleNormal="80" workbookViewId="0">
      <selection activeCell="C40" sqref="C40"/>
    </sheetView>
  </sheetViews>
  <sheetFormatPr defaultRowHeight="12.75"/>
  <cols>
    <col min="1" max="1" width="37" customWidth="1"/>
    <col min="2" max="2" width="58.42578125" customWidth="1"/>
    <col min="3" max="3" width="22" customWidth="1"/>
    <col min="4" max="4" width="23.140625" style="1" customWidth="1"/>
    <col min="5" max="5" width="0" hidden="1" customWidth="1"/>
    <col min="6" max="6" width="8.85546875" hidden="1" customWidth="1"/>
    <col min="7" max="7" width="0" hidden="1" customWidth="1"/>
  </cols>
  <sheetData>
    <row r="1" spans="1:7" ht="23.25" customHeight="1">
      <c r="B1" s="112" t="s">
        <v>321</v>
      </c>
      <c r="C1" s="112"/>
      <c r="D1" s="112"/>
      <c r="E1" s="113"/>
      <c r="F1" s="113"/>
    </row>
    <row r="2" spans="1:7" ht="17.25" customHeight="1">
      <c r="B2" s="114" t="s">
        <v>322</v>
      </c>
      <c r="C2" s="114"/>
      <c r="D2" s="113"/>
      <c r="E2" s="113"/>
      <c r="F2" s="113"/>
    </row>
    <row r="3" spans="1:7" ht="18" customHeight="1">
      <c r="B3" s="115" t="s">
        <v>323</v>
      </c>
      <c r="C3" s="115"/>
      <c r="D3" s="113"/>
      <c r="E3" s="113"/>
      <c r="F3" s="113"/>
    </row>
    <row r="4" spans="1:7" ht="18" customHeight="1">
      <c r="B4" s="112" t="s">
        <v>765</v>
      </c>
      <c r="C4" s="112"/>
      <c r="D4" s="112"/>
      <c r="E4" s="113"/>
      <c r="F4" s="113"/>
    </row>
    <row r="5" spans="1:7" ht="17.25" customHeight="1">
      <c r="B5" s="116"/>
      <c r="C5" s="116"/>
      <c r="D5" s="113"/>
      <c r="E5" s="113"/>
      <c r="F5" s="113"/>
    </row>
    <row r="6" spans="1:7" ht="17.25" customHeight="1">
      <c r="B6" s="116"/>
      <c r="C6" s="116"/>
      <c r="D6" s="113"/>
      <c r="E6" s="113"/>
      <c r="F6" s="113"/>
    </row>
    <row r="7" spans="1:7" ht="17.25" customHeight="1">
      <c r="B7" s="116"/>
      <c r="C7" s="116"/>
      <c r="D7" s="113"/>
      <c r="E7" s="113"/>
      <c r="F7" s="113"/>
    </row>
    <row r="8" spans="1:7" ht="18.75" customHeight="1">
      <c r="B8" s="116"/>
      <c r="C8" s="116"/>
      <c r="D8" s="113"/>
      <c r="E8" s="113"/>
      <c r="F8" s="113"/>
    </row>
    <row r="9" spans="1:7" ht="19.5" customHeight="1">
      <c r="B9" s="116"/>
      <c r="C9" s="116"/>
      <c r="D9" s="113"/>
      <c r="E9" s="113"/>
      <c r="F9" s="113"/>
    </row>
    <row r="10" spans="1:7" ht="18.75" customHeight="1">
      <c r="A10" s="3"/>
      <c r="B10" s="112"/>
      <c r="C10" s="112"/>
      <c r="D10" s="112"/>
      <c r="E10" s="113"/>
      <c r="F10" s="113"/>
    </row>
    <row r="11" spans="1:7" ht="15.75" customHeight="1">
      <c r="A11" s="3"/>
      <c r="B11" s="112"/>
      <c r="C11" s="112"/>
      <c r="D11" s="112"/>
      <c r="E11" s="113"/>
      <c r="F11" s="113"/>
    </row>
    <row r="12" spans="1:7" ht="21.75" customHeight="1">
      <c r="B12" s="4"/>
      <c r="C12" s="4"/>
      <c r="D12" s="2"/>
      <c r="G12" s="4"/>
    </row>
    <row r="13" spans="1:7" ht="18.75" customHeight="1">
      <c r="A13" s="317" t="s">
        <v>747</v>
      </c>
      <c r="B13" s="318"/>
      <c r="C13" s="318"/>
      <c r="D13" s="318"/>
      <c r="E13" s="318"/>
    </row>
    <row r="14" spans="1:7" ht="15" customHeight="1">
      <c r="A14" s="316" t="s">
        <v>764</v>
      </c>
      <c r="B14" s="316"/>
      <c r="C14" s="316"/>
      <c r="D14" s="316"/>
    </row>
    <row r="15" spans="1:7" ht="32.25" customHeight="1">
      <c r="A15" s="316"/>
      <c r="B15" s="316"/>
      <c r="C15" s="316"/>
      <c r="D15" s="316"/>
    </row>
    <row r="16" spans="1:7" ht="19.5" thickBot="1">
      <c r="B16" s="5"/>
      <c r="C16" s="5"/>
      <c r="D16" s="6" t="s">
        <v>101</v>
      </c>
    </row>
    <row r="17" spans="1:6" ht="36.75" customHeight="1" thickBot="1">
      <c r="A17" s="136" t="s">
        <v>102</v>
      </c>
      <c r="B17" s="137" t="s">
        <v>103</v>
      </c>
      <c r="C17" s="138" t="s">
        <v>259</v>
      </c>
      <c r="D17" s="204" t="s">
        <v>763</v>
      </c>
    </row>
    <row r="18" spans="1:6" ht="56.25" hidden="1">
      <c r="A18" s="139" t="s">
        <v>104</v>
      </c>
      <c r="B18" s="7" t="s">
        <v>105</v>
      </c>
      <c r="C18" s="140">
        <f>C19</f>
        <v>0</v>
      </c>
      <c r="D18" s="140">
        <f>D19</f>
        <v>0</v>
      </c>
    </row>
    <row r="19" spans="1:6" ht="75" hidden="1">
      <c r="A19" s="139" t="s">
        <v>106</v>
      </c>
      <c r="B19" s="7" t="s">
        <v>107</v>
      </c>
      <c r="C19" s="140">
        <v>0</v>
      </c>
      <c r="D19" s="140">
        <v>0</v>
      </c>
    </row>
    <row r="20" spans="1:6" ht="56.25" hidden="1">
      <c r="A20" s="139" t="s">
        <v>108</v>
      </c>
      <c r="B20" s="7" t="s">
        <v>109</v>
      </c>
      <c r="C20" s="140">
        <f>C21</f>
        <v>0</v>
      </c>
      <c r="D20" s="140">
        <f>D21</f>
        <v>0</v>
      </c>
    </row>
    <row r="21" spans="1:6" ht="75" hidden="1">
      <c r="A21" s="139" t="s">
        <v>110</v>
      </c>
      <c r="B21" s="7" t="s">
        <v>111</v>
      </c>
      <c r="C21" s="140">
        <v>0</v>
      </c>
      <c r="D21" s="140">
        <v>0</v>
      </c>
    </row>
    <row r="22" spans="1:6" ht="56.25" hidden="1">
      <c r="A22" s="141" t="s">
        <v>112</v>
      </c>
      <c r="B22" s="8" t="s">
        <v>113</v>
      </c>
      <c r="C22" s="142">
        <f>C23-C25</f>
        <v>0</v>
      </c>
      <c r="D22" s="142">
        <f>D23-D25</f>
        <v>0</v>
      </c>
      <c r="E22" t="e">
        <f>#REF!-#REF!</f>
        <v>#REF!</v>
      </c>
    </row>
    <row r="23" spans="1:6" ht="56.25" hidden="1">
      <c r="A23" s="139" t="s">
        <v>104</v>
      </c>
      <c r="B23" s="7" t="s">
        <v>105</v>
      </c>
      <c r="C23" s="140">
        <f>C24</f>
        <v>0</v>
      </c>
      <c r="D23" s="140">
        <f>D24</f>
        <v>0</v>
      </c>
    </row>
    <row r="24" spans="1:6" ht="75" hidden="1">
      <c r="A24" s="139" t="s">
        <v>106</v>
      </c>
      <c r="B24" s="7" t="s">
        <v>107</v>
      </c>
      <c r="C24" s="140">
        <v>0</v>
      </c>
      <c r="D24" s="140">
        <v>0</v>
      </c>
    </row>
    <row r="25" spans="1:6" ht="56.25" hidden="1">
      <c r="A25" s="139" t="s">
        <v>108</v>
      </c>
      <c r="B25" s="7" t="s">
        <v>109</v>
      </c>
      <c r="C25" s="140">
        <f>C26</f>
        <v>0</v>
      </c>
      <c r="D25" s="140">
        <f>D26</f>
        <v>0</v>
      </c>
    </row>
    <row r="26" spans="1:6" ht="75" hidden="1">
      <c r="A26" s="139" t="s">
        <v>110</v>
      </c>
      <c r="B26" s="9" t="s">
        <v>111</v>
      </c>
      <c r="C26" s="140">
        <v>0</v>
      </c>
      <c r="D26" s="140">
        <v>0</v>
      </c>
    </row>
    <row r="27" spans="1:6" ht="28.5" hidden="1" customHeight="1">
      <c r="A27" s="143" t="s">
        <v>114</v>
      </c>
      <c r="B27" s="10" t="s">
        <v>115</v>
      </c>
      <c r="C27" s="144">
        <f>C28-C30</f>
        <v>0</v>
      </c>
      <c r="D27" s="144">
        <f>D28-D30</f>
        <v>0</v>
      </c>
    </row>
    <row r="28" spans="1:6" ht="37.5" hidden="1">
      <c r="A28" s="145" t="s">
        <v>116</v>
      </c>
      <c r="B28" s="11" t="s">
        <v>117</v>
      </c>
      <c r="C28" s="146">
        <f>C29</f>
        <v>0</v>
      </c>
      <c r="D28" s="146">
        <f>D29</f>
        <v>0</v>
      </c>
    </row>
    <row r="29" spans="1:6" ht="56.25" hidden="1">
      <c r="A29" s="145" t="s">
        <v>118</v>
      </c>
      <c r="B29" s="11" t="s">
        <v>119</v>
      </c>
      <c r="C29" s="146">
        <v>0</v>
      </c>
      <c r="D29" s="146">
        <v>0</v>
      </c>
    </row>
    <row r="30" spans="1:6" ht="56.25" hidden="1">
      <c r="A30" s="145" t="s">
        <v>120</v>
      </c>
      <c r="B30" s="11" t="s">
        <v>121</v>
      </c>
      <c r="C30" s="147">
        <f>C31</f>
        <v>0</v>
      </c>
      <c r="D30" s="147">
        <f>D31</f>
        <v>0</v>
      </c>
    </row>
    <row r="31" spans="1:6" ht="56.25" hidden="1">
      <c r="A31" s="145" t="s">
        <v>122</v>
      </c>
      <c r="B31" s="12" t="s">
        <v>123</v>
      </c>
      <c r="C31" s="148">
        <v>0</v>
      </c>
      <c r="D31" s="148">
        <v>0</v>
      </c>
    </row>
    <row r="32" spans="1:6" ht="59.25" hidden="1" customHeight="1">
      <c r="A32" s="141" t="s">
        <v>112</v>
      </c>
      <c r="B32" s="13" t="s">
        <v>124</v>
      </c>
      <c r="C32" s="149">
        <f>C33-C35</f>
        <v>0</v>
      </c>
      <c r="D32" s="149">
        <f>D33-D35</f>
        <v>0</v>
      </c>
      <c r="E32" t="e">
        <f>#REF!-#REF!</f>
        <v>#REF!</v>
      </c>
      <c r="F32" s="14"/>
    </row>
    <row r="33" spans="1:5" ht="63" hidden="1" customHeight="1">
      <c r="A33" s="139" t="s">
        <v>125</v>
      </c>
      <c r="B33" s="12" t="s">
        <v>105</v>
      </c>
      <c r="C33" s="148">
        <f>C34</f>
        <v>0</v>
      </c>
      <c r="D33" s="148">
        <f>D34</f>
        <v>0</v>
      </c>
    </row>
    <row r="34" spans="1:5" ht="75.75" hidden="1" customHeight="1">
      <c r="A34" s="139" t="s">
        <v>126</v>
      </c>
      <c r="B34" s="12" t="s">
        <v>127</v>
      </c>
      <c r="C34" s="148">
        <v>0</v>
      </c>
      <c r="D34" s="148">
        <v>0</v>
      </c>
    </row>
    <row r="35" spans="1:5" ht="58.5" hidden="1" customHeight="1">
      <c r="A35" s="139" t="s">
        <v>128</v>
      </c>
      <c r="B35" s="12" t="s">
        <v>129</v>
      </c>
      <c r="C35" s="148">
        <f>C36</f>
        <v>0</v>
      </c>
      <c r="D35" s="148">
        <f>D36</f>
        <v>0</v>
      </c>
    </row>
    <row r="36" spans="1:5" ht="78" hidden="1" customHeight="1">
      <c r="A36" s="139" t="s">
        <v>130</v>
      </c>
      <c r="B36" s="12" t="s">
        <v>131</v>
      </c>
      <c r="C36" s="148">
        <v>0</v>
      </c>
      <c r="D36" s="148">
        <v>0</v>
      </c>
    </row>
    <row r="37" spans="1:5" ht="37.5">
      <c r="A37" s="143" t="s">
        <v>132</v>
      </c>
      <c r="B37" s="15" t="s">
        <v>133</v>
      </c>
      <c r="C37" s="144">
        <f>C41-C38</f>
        <v>1619666.7199999988</v>
      </c>
      <c r="D37" s="144">
        <f>D41-D38</f>
        <v>1102727.9400000013</v>
      </c>
      <c r="E37" s="1"/>
    </row>
    <row r="38" spans="1:5" ht="21" customHeight="1">
      <c r="A38" s="145" t="s">
        <v>134</v>
      </c>
      <c r="B38" s="16" t="s">
        <v>135</v>
      </c>
      <c r="C38" s="148">
        <f>C39</f>
        <v>27519170</v>
      </c>
      <c r="D38" s="148">
        <f>D39</f>
        <v>25574131.789999999</v>
      </c>
    </row>
    <row r="39" spans="1:5" ht="36" customHeight="1">
      <c r="A39" s="145" t="s">
        <v>136</v>
      </c>
      <c r="B39" s="16" t="s">
        <v>137</v>
      </c>
      <c r="C39" s="148">
        <f>C40</f>
        <v>27519170</v>
      </c>
      <c r="D39" s="148">
        <f>D40</f>
        <v>25574131.789999999</v>
      </c>
    </row>
    <row r="40" spans="1:5" ht="40.5" customHeight="1">
      <c r="A40" s="145" t="s">
        <v>138</v>
      </c>
      <c r="B40" s="16" t="s">
        <v>240</v>
      </c>
      <c r="C40" s="148">
        <v>27519170</v>
      </c>
      <c r="D40" s="148">
        <v>25574131.789999999</v>
      </c>
    </row>
    <row r="41" spans="1:5" ht="24" customHeight="1">
      <c r="A41" s="145" t="s">
        <v>139</v>
      </c>
      <c r="B41" s="16" t="s">
        <v>140</v>
      </c>
      <c r="C41" s="148">
        <f>C42</f>
        <v>29138836.719999999</v>
      </c>
      <c r="D41" s="148">
        <f>D42</f>
        <v>26676859.73</v>
      </c>
    </row>
    <row r="42" spans="1:5" ht="39.75" customHeight="1">
      <c r="A42" s="145" t="s">
        <v>141</v>
      </c>
      <c r="B42" s="16" t="s">
        <v>142</v>
      </c>
      <c r="C42" s="148">
        <f>C43</f>
        <v>29138836.719999999</v>
      </c>
      <c r="D42" s="148">
        <f>D43</f>
        <v>26676859.73</v>
      </c>
    </row>
    <row r="43" spans="1:5" ht="57" customHeight="1" thickBot="1">
      <c r="A43" s="145" t="s">
        <v>143</v>
      </c>
      <c r="B43" s="17" t="s">
        <v>241</v>
      </c>
      <c r="C43" s="148">
        <v>29138836.719999999</v>
      </c>
      <c r="D43" s="148">
        <v>26676859.73</v>
      </c>
    </row>
    <row r="44" spans="1:5" ht="38.25" hidden="1" thickBot="1">
      <c r="A44" s="150" t="s">
        <v>144</v>
      </c>
      <c r="B44" s="18" t="s">
        <v>145</v>
      </c>
      <c r="C44" s="151">
        <v>0</v>
      </c>
      <c r="D44" s="151">
        <v>0</v>
      </c>
    </row>
    <row r="45" spans="1:5" ht="38.25" hidden="1" thickBot="1">
      <c r="A45" s="152" t="s">
        <v>146</v>
      </c>
      <c r="B45" s="19" t="s">
        <v>147</v>
      </c>
      <c r="C45" s="140">
        <v>0</v>
      </c>
      <c r="D45" s="140">
        <v>0</v>
      </c>
    </row>
    <row r="46" spans="1:5" ht="38.25" hidden="1" thickBot="1">
      <c r="A46" s="153" t="s">
        <v>148</v>
      </c>
      <c r="B46" s="20" t="s">
        <v>149</v>
      </c>
      <c r="C46" s="154">
        <f>C47</f>
        <v>0</v>
      </c>
      <c r="D46" s="154">
        <f>D47</f>
        <v>0</v>
      </c>
    </row>
    <row r="47" spans="1:5" ht="75.75" hidden="1" thickBot="1">
      <c r="A47" s="155" t="s">
        <v>150</v>
      </c>
      <c r="B47" s="21" t="s">
        <v>151</v>
      </c>
      <c r="C47" s="154"/>
      <c r="D47" s="154"/>
    </row>
    <row r="48" spans="1:5" ht="48" hidden="1" customHeight="1">
      <c r="A48" s="152" t="s">
        <v>152</v>
      </c>
      <c r="B48" s="19" t="s">
        <v>153</v>
      </c>
      <c r="C48" s="151">
        <f>C49</f>
        <v>0</v>
      </c>
      <c r="D48" s="151">
        <f>D49</f>
        <v>0</v>
      </c>
    </row>
    <row r="49" spans="1:4" ht="94.5" hidden="1" thickBot="1">
      <c r="A49" s="156" t="s">
        <v>154</v>
      </c>
      <c r="B49" s="22" t="s">
        <v>155</v>
      </c>
      <c r="C49" s="157"/>
      <c r="D49" s="157"/>
    </row>
    <row r="50" spans="1:4" ht="29.85" customHeight="1" thickBot="1">
      <c r="A50" s="158"/>
      <c r="B50" s="159" t="s">
        <v>156</v>
      </c>
      <c r="C50" s="160">
        <f>C27+C22+C37+C44</f>
        <v>1619666.7199999988</v>
      </c>
      <c r="D50" s="160">
        <f>D27+D22+D37+D44</f>
        <v>1102727.9400000013</v>
      </c>
    </row>
  </sheetData>
  <sheetProtection selectLockedCells="1" selectUnlockedCells="1"/>
  <mergeCells count="2">
    <mergeCell ref="A14:D15"/>
    <mergeCell ref="A13:E13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27"/>
  <sheetViews>
    <sheetView view="pageBreakPreview" topLeftCell="A46" zoomScaleNormal="80" workbookViewId="0">
      <selection activeCell="B45" sqref="B45"/>
    </sheetView>
  </sheetViews>
  <sheetFormatPr defaultRowHeight="12.75"/>
  <cols>
    <col min="1" max="1" width="37.28515625" customWidth="1"/>
    <col min="2" max="2" width="101.5703125" customWidth="1"/>
    <col min="3" max="4" width="18.28515625" customWidth="1"/>
    <col min="5" max="5" width="14.85546875" customWidth="1"/>
  </cols>
  <sheetData>
    <row r="1" spans="1:9" ht="24.75" customHeight="1">
      <c r="A1" t="s">
        <v>157</v>
      </c>
      <c r="B1" s="323" t="s">
        <v>751</v>
      </c>
      <c r="C1" s="324"/>
      <c r="D1" s="324"/>
      <c r="E1" s="324"/>
      <c r="F1" s="118"/>
      <c r="G1" s="31"/>
      <c r="H1" s="31"/>
      <c r="I1" s="31"/>
    </row>
    <row r="2" spans="1:9" ht="24.75" customHeight="1">
      <c r="B2" s="325" t="s">
        <v>322</v>
      </c>
      <c r="C2" s="324"/>
      <c r="D2" s="324"/>
      <c r="E2" s="324"/>
      <c r="F2" s="118"/>
      <c r="G2" s="118"/>
      <c r="H2" s="118"/>
      <c r="I2" s="119"/>
    </row>
    <row r="3" spans="1:9" ht="24.75" customHeight="1">
      <c r="B3" s="326" t="s">
        <v>323</v>
      </c>
      <c r="C3" s="324"/>
      <c r="D3" s="324"/>
      <c r="E3" s="324"/>
      <c r="F3" s="118"/>
      <c r="G3" s="118"/>
      <c r="H3" s="118"/>
      <c r="I3" s="120"/>
    </row>
    <row r="4" spans="1:9" ht="24.75" customHeight="1">
      <c r="B4" s="323" t="s">
        <v>752</v>
      </c>
      <c r="C4" s="324"/>
      <c r="D4" s="324"/>
      <c r="E4" s="324"/>
      <c r="F4" s="122"/>
      <c r="G4" s="122"/>
      <c r="H4" s="122"/>
      <c r="I4" s="119"/>
    </row>
    <row r="5" spans="1:9" ht="24.75" customHeight="1">
      <c r="B5" s="322"/>
      <c r="C5" s="322"/>
      <c r="D5" s="322"/>
      <c r="E5" s="321"/>
      <c r="F5" s="122"/>
      <c r="G5" s="122"/>
      <c r="H5" s="122"/>
      <c r="I5" s="119"/>
    </row>
    <row r="6" spans="1:9" ht="24.75" customHeight="1">
      <c r="B6" s="322"/>
      <c r="C6" s="322"/>
      <c r="D6" s="322"/>
      <c r="E6" s="321"/>
      <c r="F6" s="123"/>
      <c r="G6" s="123"/>
      <c r="H6" s="123"/>
      <c r="I6" s="123"/>
    </row>
    <row r="7" spans="1:9" ht="24.75" customHeight="1">
      <c r="B7" s="320"/>
      <c r="C7" s="320"/>
      <c r="D7" s="320"/>
      <c r="E7" s="321"/>
      <c r="F7" s="118"/>
      <c r="G7" s="118"/>
      <c r="H7" s="123"/>
      <c r="I7" s="123"/>
    </row>
    <row r="8" spans="1:9" ht="25.5" customHeight="1">
      <c r="B8" s="322"/>
      <c r="C8" s="322"/>
      <c r="D8" s="322"/>
      <c r="E8" s="321"/>
      <c r="F8" s="122"/>
      <c r="G8" s="122"/>
      <c r="H8" s="122"/>
      <c r="I8" s="119"/>
    </row>
    <row r="9" spans="1:9" ht="24" customHeight="1">
      <c r="B9" s="322"/>
      <c r="C9" s="322"/>
      <c r="D9" s="322"/>
      <c r="E9" s="321"/>
      <c r="F9" s="122"/>
      <c r="G9" s="122"/>
      <c r="H9" s="122"/>
      <c r="I9" s="119"/>
    </row>
    <row r="10" spans="1:9" ht="21.75" customHeight="1">
      <c r="B10" s="322"/>
      <c r="C10" s="322"/>
      <c r="D10" s="322"/>
      <c r="E10" s="321"/>
      <c r="F10" s="122"/>
      <c r="G10" s="122"/>
      <c r="H10" s="122"/>
      <c r="I10" s="119"/>
    </row>
    <row r="11" spans="1:9" ht="21.4" customHeight="1">
      <c r="A11" s="4"/>
      <c r="B11" s="161"/>
      <c r="C11" s="161"/>
      <c r="D11" s="161"/>
      <c r="E11" s="161"/>
      <c r="F11" s="4"/>
      <c r="G11" s="4"/>
    </row>
    <row r="12" spans="1:9" ht="23.45" customHeight="1">
      <c r="A12" s="319" t="s">
        <v>747</v>
      </c>
      <c r="B12" s="319"/>
      <c r="C12" s="319"/>
      <c r="D12" s="319"/>
      <c r="E12" s="319"/>
    </row>
    <row r="13" spans="1:9" ht="23.45" customHeight="1">
      <c r="A13" s="319" t="s">
        <v>748</v>
      </c>
      <c r="B13" s="319"/>
      <c r="C13" s="319"/>
      <c r="D13" s="319"/>
      <c r="E13" s="319"/>
      <c r="F13" s="319"/>
    </row>
    <row r="14" spans="1:9" ht="26.65" customHeight="1">
      <c r="A14" s="319" t="s">
        <v>749</v>
      </c>
      <c r="B14" s="319"/>
      <c r="C14" s="319"/>
      <c r="D14" s="319"/>
      <c r="E14" s="319"/>
      <c r="F14" s="319"/>
      <c r="G14" s="319"/>
    </row>
    <row r="15" spans="1:9" ht="20.25" thickBot="1">
      <c r="A15" s="162"/>
      <c r="B15" s="162"/>
      <c r="C15" s="162"/>
      <c r="D15" s="162"/>
      <c r="E15" s="163" t="s">
        <v>377</v>
      </c>
    </row>
    <row r="16" spans="1:9" s="164" customFormat="1" ht="60.75" customHeight="1">
      <c r="A16" s="304" t="s">
        <v>378</v>
      </c>
      <c r="B16" s="305" t="s">
        <v>379</v>
      </c>
      <c r="C16" s="306" t="s">
        <v>249</v>
      </c>
      <c r="D16" s="307" t="s">
        <v>753</v>
      </c>
      <c r="E16" s="307" t="s">
        <v>750</v>
      </c>
    </row>
    <row r="17" spans="1:16" s="164" customFormat="1" ht="20.25" customHeight="1">
      <c r="A17" s="180" t="s">
        <v>380</v>
      </c>
      <c r="B17" s="180" t="s">
        <v>381</v>
      </c>
      <c r="C17" s="181">
        <f>C18+C56+C64+C74+C80+C87+C42+C52</f>
        <v>26940970</v>
      </c>
      <c r="D17" s="181">
        <f>D18+D56+D64+D74+D80+D87+D42+D52+D118</f>
        <v>24999349.18</v>
      </c>
      <c r="E17" s="181">
        <f>D17/C17*100</f>
        <v>92.793055261187689</v>
      </c>
    </row>
    <row r="18" spans="1:16" s="164" customFormat="1" ht="29.25" customHeight="1">
      <c r="A18" s="171" t="s">
        <v>382</v>
      </c>
      <c r="B18" s="171" t="s">
        <v>383</v>
      </c>
      <c r="C18" s="181">
        <f>C19+C22</f>
        <v>23085580</v>
      </c>
      <c r="D18" s="181">
        <f>D19+D22</f>
        <v>20778555.259999998</v>
      </c>
      <c r="E18" s="181">
        <f t="shared" ref="E18:E82" si="0">D18/C18*100</f>
        <v>90.006641635167909</v>
      </c>
    </row>
    <row r="19" spans="1:16" s="164" customFormat="1" ht="34.5" hidden="1" customHeight="1">
      <c r="A19" s="171" t="s">
        <v>384</v>
      </c>
      <c r="B19" s="171" t="s">
        <v>385</v>
      </c>
      <c r="C19" s="181">
        <f>C20</f>
        <v>0</v>
      </c>
      <c r="D19" s="181">
        <f>D20</f>
        <v>0</v>
      </c>
      <c r="E19" s="181" t="e">
        <f t="shared" si="0"/>
        <v>#DIV/0!</v>
      </c>
    </row>
    <row r="20" spans="1:16" s="164" customFormat="1" ht="60" hidden="1" customHeight="1">
      <c r="A20" s="172" t="s">
        <v>386</v>
      </c>
      <c r="B20" s="172" t="s">
        <v>387</v>
      </c>
      <c r="C20" s="182">
        <f>C21</f>
        <v>0</v>
      </c>
      <c r="D20" s="182">
        <f>D21</f>
        <v>0</v>
      </c>
      <c r="E20" s="181" t="e">
        <f t="shared" si="0"/>
        <v>#DIV/0!</v>
      </c>
    </row>
    <row r="21" spans="1:16" s="164" customFormat="1" ht="49.5" hidden="1" customHeight="1">
      <c r="A21" s="172" t="s">
        <v>388</v>
      </c>
      <c r="B21" s="172" t="s">
        <v>389</v>
      </c>
      <c r="C21" s="183">
        <v>0</v>
      </c>
      <c r="D21" s="183">
        <v>0</v>
      </c>
      <c r="E21" s="181" t="e">
        <f t="shared" si="0"/>
        <v>#DIV/0!</v>
      </c>
    </row>
    <row r="22" spans="1:16" s="164" customFormat="1" ht="40.5">
      <c r="A22" s="171" t="s">
        <v>390</v>
      </c>
      <c r="B22" s="171" t="s">
        <v>391</v>
      </c>
      <c r="C22" s="184">
        <f>C23+C24+C25</f>
        <v>23085580</v>
      </c>
      <c r="D22" s="184">
        <f>D23+D24+D25+D26</f>
        <v>20778555.259999998</v>
      </c>
      <c r="E22" s="181">
        <f t="shared" si="0"/>
        <v>90.006641635167909</v>
      </c>
    </row>
    <row r="23" spans="1:16" s="164" customFormat="1" ht="87" customHeight="1">
      <c r="A23" s="172" t="s">
        <v>392</v>
      </c>
      <c r="B23" s="172" t="s">
        <v>393</v>
      </c>
      <c r="C23" s="183">
        <v>23072500</v>
      </c>
      <c r="D23" s="183">
        <v>20715243.129999999</v>
      </c>
      <c r="E23" s="182">
        <f t="shared" si="0"/>
        <v>89.783262021887523</v>
      </c>
    </row>
    <row r="24" spans="1:16" s="164" customFormat="1" ht="121.5">
      <c r="A24" s="172" t="s">
        <v>394</v>
      </c>
      <c r="B24" s="172" t="s">
        <v>395</v>
      </c>
      <c r="C24" s="182">
        <v>12500</v>
      </c>
      <c r="D24" s="182">
        <v>60060.959999999999</v>
      </c>
      <c r="E24" s="182">
        <f t="shared" si="0"/>
        <v>480.48767999999995</v>
      </c>
      <c r="P24" s="165"/>
    </row>
    <row r="25" spans="1:16" s="164" customFormat="1" ht="39.75" customHeight="1">
      <c r="A25" s="172" t="s">
        <v>396</v>
      </c>
      <c r="B25" s="172" t="s">
        <v>397</v>
      </c>
      <c r="C25" s="182">
        <v>580</v>
      </c>
      <c r="D25" s="182">
        <v>15262.09</v>
      </c>
      <c r="E25" s="182">
        <f t="shared" si="0"/>
        <v>2631.3948275862072</v>
      </c>
    </row>
    <row r="26" spans="1:16" s="164" customFormat="1" ht="97.5" customHeight="1">
      <c r="A26" s="172" t="s">
        <v>759</v>
      </c>
      <c r="B26" s="187" t="s">
        <v>760</v>
      </c>
      <c r="C26" s="182"/>
      <c r="D26" s="182">
        <v>-12010.92</v>
      </c>
      <c r="E26" s="182">
        <v>0</v>
      </c>
    </row>
    <row r="27" spans="1:16" s="164" customFormat="1" ht="0.75" hidden="1" customHeight="1">
      <c r="A27" s="171" t="s">
        <v>398</v>
      </c>
      <c r="B27" s="171" t="s">
        <v>399</v>
      </c>
      <c r="C27" s="181">
        <f>C39</f>
        <v>0</v>
      </c>
      <c r="D27" s="181">
        <f>D39</f>
        <v>0</v>
      </c>
      <c r="E27" s="181" t="e">
        <f t="shared" si="0"/>
        <v>#DIV/0!</v>
      </c>
    </row>
    <row r="28" spans="1:16" s="164" customFormat="1" ht="12.75" hidden="1" customHeight="1">
      <c r="A28" s="172" t="s">
        <v>400</v>
      </c>
      <c r="B28" s="185" t="s">
        <v>401</v>
      </c>
      <c r="C28" s="182">
        <f>C29+C32+C35</f>
        <v>0</v>
      </c>
      <c r="D28" s="182">
        <f>D29+D32+D35</f>
        <v>0</v>
      </c>
      <c r="E28" s="181" t="e">
        <f t="shared" si="0"/>
        <v>#DIV/0!</v>
      </c>
    </row>
    <row r="29" spans="1:16" s="164" customFormat="1" ht="9.75" hidden="1" customHeight="1">
      <c r="A29" s="172" t="s">
        <v>402</v>
      </c>
      <c r="B29" s="172" t="s">
        <v>403</v>
      </c>
      <c r="C29" s="182">
        <f>C30+C31</f>
        <v>0</v>
      </c>
      <c r="D29" s="182">
        <f>D30+D31</f>
        <v>0</v>
      </c>
      <c r="E29" s="181" t="e">
        <f t="shared" si="0"/>
        <v>#DIV/0!</v>
      </c>
    </row>
    <row r="30" spans="1:16" s="164" customFormat="1" ht="16.5" hidden="1" customHeight="1">
      <c r="A30" s="172" t="s">
        <v>404</v>
      </c>
      <c r="B30" s="172" t="s">
        <v>405</v>
      </c>
      <c r="C30" s="182"/>
      <c r="D30" s="182"/>
      <c r="E30" s="181" t="e">
        <f t="shared" si="0"/>
        <v>#DIV/0!</v>
      </c>
    </row>
    <row r="31" spans="1:16" s="164" customFormat="1" ht="15" hidden="1" customHeight="1">
      <c r="A31" s="172" t="s">
        <v>406</v>
      </c>
      <c r="B31" s="172" t="s">
        <v>407</v>
      </c>
      <c r="C31" s="182"/>
      <c r="D31" s="182"/>
      <c r="E31" s="181" t="e">
        <f t="shared" si="0"/>
        <v>#DIV/0!</v>
      </c>
    </row>
    <row r="32" spans="1:16" s="164" customFormat="1" ht="19.5" hidden="1" customHeight="1">
      <c r="A32" s="172" t="s">
        <v>408</v>
      </c>
      <c r="B32" s="172" t="s">
        <v>409</v>
      </c>
      <c r="C32" s="182">
        <f>C33+C34</f>
        <v>0</v>
      </c>
      <c r="D32" s="182">
        <f>D33+D34</f>
        <v>0</v>
      </c>
      <c r="E32" s="181" t="e">
        <f t="shared" si="0"/>
        <v>#DIV/0!</v>
      </c>
    </row>
    <row r="33" spans="1:5" s="164" customFormat="1" ht="18.75" hidden="1" customHeight="1">
      <c r="A33" s="172" t="s">
        <v>410</v>
      </c>
      <c r="B33" s="172" t="s">
        <v>409</v>
      </c>
      <c r="C33" s="182"/>
      <c r="D33" s="182"/>
      <c r="E33" s="181" t="e">
        <f t="shared" si="0"/>
        <v>#DIV/0!</v>
      </c>
    </row>
    <row r="34" spans="1:5" s="164" customFormat="1" ht="22.5" hidden="1" customHeight="1">
      <c r="A34" s="172" t="s">
        <v>411</v>
      </c>
      <c r="B34" s="172" t="s">
        <v>412</v>
      </c>
      <c r="C34" s="182"/>
      <c r="D34" s="182"/>
      <c r="E34" s="181" t="e">
        <f t="shared" si="0"/>
        <v>#DIV/0!</v>
      </c>
    </row>
    <row r="35" spans="1:5" s="164" customFormat="1" ht="21.75" hidden="1" customHeight="1">
      <c r="A35" s="172" t="s">
        <v>413</v>
      </c>
      <c r="B35" s="186" t="s">
        <v>414</v>
      </c>
      <c r="C35" s="182">
        <f>C36+C37</f>
        <v>0</v>
      </c>
      <c r="D35" s="182">
        <f>D36+D37</f>
        <v>0</v>
      </c>
      <c r="E35" s="181" t="e">
        <f t="shared" si="0"/>
        <v>#DIV/0!</v>
      </c>
    </row>
    <row r="36" spans="1:5" s="164" customFormat="1" ht="20.25" hidden="1" customHeight="1">
      <c r="A36" s="172" t="s">
        <v>415</v>
      </c>
      <c r="B36" s="186" t="s">
        <v>414</v>
      </c>
      <c r="C36" s="182"/>
      <c r="D36" s="182"/>
      <c r="E36" s="181" t="e">
        <f t="shared" si="0"/>
        <v>#DIV/0!</v>
      </c>
    </row>
    <row r="37" spans="1:5" s="164" customFormat="1" ht="21.75" hidden="1" customHeight="1">
      <c r="A37" s="172" t="s">
        <v>416</v>
      </c>
      <c r="B37" s="186" t="s">
        <v>417</v>
      </c>
      <c r="C37" s="182"/>
      <c r="D37" s="182"/>
      <c r="E37" s="181" t="e">
        <f t="shared" si="0"/>
        <v>#DIV/0!</v>
      </c>
    </row>
    <row r="38" spans="1:5" s="164" customFormat="1" ht="20.25" hidden="1" customHeight="1">
      <c r="A38" s="172" t="s">
        <v>418</v>
      </c>
      <c r="B38" s="172" t="s">
        <v>419</v>
      </c>
      <c r="C38" s="182">
        <v>0</v>
      </c>
      <c r="D38" s="182">
        <v>0</v>
      </c>
      <c r="E38" s="181" t="e">
        <f t="shared" si="0"/>
        <v>#DIV/0!</v>
      </c>
    </row>
    <row r="39" spans="1:5" s="164" customFormat="1" ht="26.25" hidden="1" customHeight="1">
      <c r="A39" s="172" t="s">
        <v>420</v>
      </c>
      <c r="B39" s="172" t="s">
        <v>421</v>
      </c>
      <c r="C39" s="182">
        <f>C40+C41</f>
        <v>0</v>
      </c>
      <c r="D39" s="182">
        <f>D40+D41</f>
        <v>0</v>
      </c>
      <c r="E39" s="181" t="e">
        <f t="shared" si="0"/>
        <v>#DIV/0!</v>
      </c>
    </row>
    <row r="40" spans="1:5" s="164" customFormat="1" ht="41.25" hidden="1" customHeight="1">
      <c r="A40" s="187" t="s">
        <v>422</v>
      </c>
      <c r="B40" s="187" t="s">
        <v>421</v>
      </c>
      <c r="C40" s="182">
        <v>0</v>
      </c>
      <c r="D40" s="182">
        <v>0</v>
      </c>
      <c r="E40" s="181" t="e">
        <f t="shared" si="0"/>
        <v>#DIV/0!</v>
      </c>
    </row>
    <row r="41" spans="1:5" s="164" customFormat="1" ht="22.5" hidden="1" customHeight="1">
      <c r="A41" s="172"/>
      <c r="B41" s="187"/>
      <c r="C41" s="182">
        <v>0</v>
      </c>
      <c r="D41" s="182">
        <v>0</v>
      </c>
      <c r="E41" s="181" t="e">
        <f t="shared" si="0"/>
        <v>#DIV/0!</v>
      </c>
    </row>
    <row r="42" spans="1:5" s="164" customFormat="1" ht="45.75" customHeight="1">
      <c r="A42" s="188" t="s">
        <v>424</v>
      </c>
      <c r="B42" s="188" t="s">
        <v>425</v>
      </c>
      <c r="C42" s="181">
        <f>C43</f>
        <v>569800</v>
      </c>
      <c r="D42" s="181">
        <f>D43</f>
        <v>697469.96</v>
      </c>
      <c r="E42" s="181">
        <f t="shared" si="0"/>
        <v>122.40610038610038</v>
      </c>
    </row>
    <row r="43" spans="1:5" s="164" customFormat="1" ht="38.25" customHeight="1">
      <c r="A43" s="189" t="s">
        <v>426</v>
      </c>
      <c r="B43" s="189" t="s">
        <v>427</v>
      </c>
      <c r="C43" s="182">
        <f>C44+C46+C48+C50</f>
        <v>569800</v>
      </c>
      <c r="D43" s="182">
        <f>D44+D46+D48+D50</f>
        <v>697469.96</v>
      </c>
      <c r="E43" s="182">
        <f t="shared" si="0"/>
        <v>122.40610038610038</v>
      </c>
    </row>
    <row r="44" spans="1:5" s="164" customFormat="1" ht="81.75" customHeight="1">
      <c r="A44" s="189" t="s">
        <v>428</v>
      </c>
      <c r="B44" s="189" t="s">
        <v>429</v>
      </c>
      <c r="C44" s="182">
        <f>C45</f>
        <v>248400</v>
      </c>
      <c r="D44" s="182">
        <f>D45</f>
        <v>317476.59000000003</v>
      </c>
      <c r="E44" s="182">
        <f t="shared" si="0"/>
        <v>127.80861111111112</v>
      </c>
    </row>
    <row r="45" spans="1:5" s="164" customFormat="1" ht="123.75" customHeight="1">
      <c r="A45" s="189" t="s">
        <v>430</v>
      </c>
      <c r="B45" s="315" t="s">
        <v>431</v>
      </c>
      <c r="C45" s="182">
        <v>248400</v>
      </c>
      <c r="D45" s="182">
        <v>317476.59000000003</v>
      </c>
      <c r="E45" s="182">
        <f t="shared" si="0"/>
        <v>127.80861111111112</v>
      </c>
    </row>
    <row r="46" spans="1:5" s="164" customFormat="1" ht="101.25" customHeight="1">
      <c r="A46" s="189" t="s">
        <v>432</v>
      </c>
      <c r="B46" s="189" t="s">
        <v>433</v>
      </c>
      <c r="C46" s="182">
        <f>C47</f>
        <v>2300</v>
      </c>
      <c r="D46" s="182">
        <f>D47</f>
        <v>2333.54</v>
      </c>
      <c r="E46" s="182">
        <f t="shared" si="0"/>
        <v>101.45826086956522</v>
      </c>
    </row>
    <row r="47" spans="1:5" s="164" customFormat="1" ht="146.25" customHeight="1">
      <c r="A47" s="189" t="s">
        <v>434</v>
      </c>
      <c r="B47" s="166" t="s">
        <v>435</v>
      </c>
      <c r="C47" s="182">
        <v>2300</v>
      </c>
      <c r="D47" s="182">
        <v>2333.54</v>
      </c>
      <c r="E47" s="182">
        <f t="shared" si="0"/>
        <v>101.45826086956522</v>
      </c>
    </row>
    <row r="48" spans="1:5" s="164" customFormat="1" ht="82.5" customHeight="1">
      <c r="A48" s="189" t="s">
        <v>436</v>
      </c>
      <c r="B48" s="189" t="s">
        <v>437</v>
      </c>
      <c r="C48" s="182">
        <f>C49</f>
        <v>319100</v>
      </c>
      <c r="D48" s="182">
        <f>D49</f>
        <v>424149.79</v>
      </c>
      <c r="E48" s="182">
        <f t="shared" si="0"/>
        <v>132.92064869946725</v>
      </c>
    </row>
    <row r="49" spans="1:5" s="164" customFormat="1" ht="126" customHeight="1">
      <c r="A49" s="189" t="s">
        <v>438</v>
      </c>
      <c r="B49" s="189" t="s">
        <v>439</v>
      </c>
      <c r="C49" s="182">
        <v>319100</v>
      </c>
      <c r="D49" s="182">
        <v>424149.79</v>
      </c>
      <c r="E49" s="182">
        <f t="shared" si="0"/>
        <v>132.92064869946725</v>
      </c>
    </row>
    <row r="50" spans="1:5" s="164" customFormat="1" ht="79.5" customHeight="1">
      <c r="A50" s="189" t="s">
        <v>440</v>
      </c>
      <c r="B50" s="189" t="s">
        <v>441</v>
      </c>
      <c r="C50" s="182">
        <f>C51</f>
        <v>0</v>
      </c>
      <c r="D50" s="182">
        <f>D51</f>
        <v>-46489.96</v>
      </c>
      <c r="E50" s="182" t="e">
        <f t="shared" si="0"/>
        <v>#DIV/0!</v>
      </c>
    </row>
    <row r="51" spans="1:5" s="164" customFormat="1" ht="123.75" customHeight="1">
      <c r="A51" s="189" t="s">
        <v>442</v>
      </c>
      <c r="B51" s="189" t="s">
        <v>443</v>
      </c>
      <c r="C51" s="182">
        <v>0</v>
      </c>
      <c r="D51" s="182">
        <v>-46489.96</v>
      </c>
      <c r="E51" s="182" t="e">
        <f t="shared" si="0"/>
        <v>#DIV/0!</v>
      </c>
    </row>
    <row r="52" spans="1:5" s="164" customFormat="1" ht="21" customHeight="1">
      <c r="A52" s="171" t="s">
        <v>398</v>
      </c>
      <c r="B52" s="190" t="s">
        <v>399</v>
      </c>
      <c r="C52" s="181">
        <f>C53</f>
        <v>25500</v>
      </c>
      <c r="D52" s="181">
        <f>D53</f>
        <v>20300.71</v>
      </c>
      <c r="E52" s="181">
        <f t="shared" si="0"/>
        <v>79.610627450980388</v>
      </c>
    </row>
    <row r="53" spans="1:5" s="164" customFormat="1" ht="19.5" customHeight="1">
      <c r="A53" s="171" t="s">
        <v>420</v>
      </c>
      <c r="B53" s="188" t="s">
        <v>421</v>
      </c>
      <c r="C53" s="181">
        <f>C54</f>
        <v>25500</v>
      </c>
      <c r="D53" s="181">
        <f>D54</f>
        <v>20300.71</v>
      </c>
      <c r="E53" s="181">
        <f t="shared" si="0"/>
        <v>79.610627450980388</v>
      </c>
    </row>
    <row r="54" spans="1:5" s="164" customFormat="1" ht="20.25" customHeight="1">
      <c r="A54" s="172" t="s">
        <v>422</v>
      </c>
      <c r="B54" s="189" t="s">
        <v>421</v>
      </c>
      <c r="C54" s="182">
        <v>25500</v>
      </c>
      <c r="D54" s="182">
        <v>20300.71</v>
      </c>
      <c r="E54" s="182">
        <f t="shared" si="0"/>
        <v>79.610627450980388</v>
      </c>
    </row>
    <row r="55" spans="1:5" s="164" customFormat="1" ht="5.25" hidden="1" customHeight="1">
      <c r="A55" s="191" t="s">
        <v>423</v>
      </c>
      <c r="B55" s="189" t="s">
        <v>444</v>
      </c>
      <c r="C55" s="182">
        <v>400</v>
      </c>
      <c r="D55" s="182">
        <v>400</v>
      </c>
      <c r="E55" s="181">
        <f t="shared" si="0"/>
        <v>100</v>
      </c>
    </row>
    <row r="56" spans="1:5" s="164" customFormat="1" ht="19.5" customHeight="1">
      <c r="A56" s="171" t="s">
        <v>445</v>
      </c>
      <c r="B56" s="190" t="s">
        <v>446</v>
      </c>
      <c r="C56" s="181">
        <f>C57+C59</f>
        <v>3240900</v>
      </c>
      <c r="D56" s="181">
        <f>D57+D59</f>
        <v>3446840.62</v>
      </c>
      <c r="E56" s="181">
        <f t="shared" si="0"/>
        <v>106.35442685673733</v>
      </c>
    </row>
    <row r="57" spans="1:5" s="164" customFormat="1" ht="19.5" customHeight="1">
      <c r="A57" s="171" t="s">
        <v>447</v>
      </c>
      <c r="B57" s="187" t="s">
        <v>448</v>
      </c>
      <c r="C57" s="182">
        <f>C58</f>
        <v>48000</v>
      </c>
      <c r="D57" s="182">
        <f>D58</f>
        <v>82905.19</v>
      </c>
      <c r="E57" s="182">
        <f t="shared" si="0"/>
        <v>172.71914583333336</v>
      </c>
    </row>
    <row r="58" spans="1:5" s="164" customFormat="1" ht="42" customHeight="1">
      <c r="A58" s="171" t="s">
        <v>449</v>
      </c>
      <c r="B58" s="166" t="s">
        <v>450</v>
      </c>
      <c r="C58" s="182">
        <v>48000</v>
      </c>
      <c r="D58" s="182">
        <v>82905.19</v>
      </c>
      <c r="E58" s="182">
        <f t="shared" si="0"/>
        <v>172.71914583333336</v>
      </c>
    </row>
    <row r="59" spans="1:5" s="164" customFormat="1" ht="27" customHeight="1">
      <c r="A59" s="171" t="s">
        <v>451</v>
      </c>
      <c r="B59" s="190" t="s">
        <v>452</v>
      </c>
      <c r="C59" s="181">
        <f>C60+C62</f>
        <v>3192900</v>
      </c>
      <c r="D59" s="181">
        <f>D60+D62</f>
        <v>3363935.43</v>
      </c>
      <c r="E59" s="181">
        <f t="shared" si="0"/>
        <v>105.35674245983276</v>
      </c>
    </row>
    <row r="60" spans="1:5" s="164" customFormat="1" ht="19.5" customHeight="1">
      <c r="A60" s="171" t="s">
        <v>453</v>
      </c>
      <c r="B60" s="192" t="s">
        <v>454</v>
      </c>
      <c r="C60" s="181">
        <f>C61</f>
        <v>3060300</v>
      </c>
      <c r="D60" s="181">
        <f>D61</f>
        <v>3184637.74</v>
      </c>
      <c r="E60" s="181">
        <f t="shared" si="0"/>
        <v>104.06292651047283</v>
      </c>
    </row>
    <row r="61" spans="1:5" s="164" customFormat="1" ht="41.25" customHeight="1">
      <c r="A61" s="172" t="s">
        <v>455</v>
      </c>
      <c r="B61" s="166" t="s">
        <v>456</v>
      </c>
      <c r="C61" s="182">
        <v>3060300</v>
      </c>
      <c r="D61" s="182">
        <v>3184637.74</v>
      </c>
      <c r="E61" s="182">
        <f t="shared" si="0"/>
        <v>104.06292651047283</v>
      </c>
    </row>
    <row r="62" spans="1:5" s="164" customFormat="1" ht="25.5" customHeight="1">
      <c r="A62" s="171" t="s">
        <v>457</v>
      </c>
      <c r="B62" s="192" t="s">
        <v>458</v>
      </c>
      <c r="C62" s="181">
        <f>C63</f>
        <v>132600</v>
      </c>
      <c r="D62" s="181">
        <f>D63</f>
        <v>179297.69</v>
      </c>
      <c r="E62" s="181">
        <f t="shared" si="0"/>
        <v>135.21696078431373</v>
      </c>
    </row>
    <row r="63" spans="1:5" s="164" customFormat="1" ht="39" customHeight="1">
      <c r="A63" s="172" t="s">
        <v>459</v>
      </c>
      <c r="B63" s="166" t="s">
        <v>460</v>
      </c>
      <c r="C63" s="182">
        <v>132600</v>
      </c>
      <c r="D63" s="182">
        <v>179297.69</v>
      </c>
      <c r="E63" s="182">
        <f t="shared" si="0"/>
        <v>135.21696078431373</v>
      </c>
    </row>
    <row r="64" spans="1:5" s="164" customFormat="1" ht="27" customHeight="1">
      <c r="A64" s="171" t="s">
        <v>461</v>
      </c>
      <c r="B64" s="171" t="s">
        <v>462</v>
      </c>
      <c r="C64" s="181">
        <f>C65+C67</f>
        <v>6190</v>
      </c>
      <c r="D64" s="181">
        <f>D65+D67</f>
        <v>3020</v>
      </c>
      <c r="E64" s="181">
        <f t="shared" si="0"/>
        <v>48.788368336025847</v>
      </c>
    </row>
    <row r="65" spans="1:5" s="164" customFormat="1" ht="57" customHeight="1">
      <c r="A65" s="172" t="s">
        <v>463</v>
      </c>
      <c r="B65" s="166" t="s">
        <v>464</v>
      </c>
      <c r="C65" s="182">
        <f>C66</f>
        <v>6190</v>
      </c>
      <c r="D65" s="182">
        <f>D66</f>
        <v>3020</v>
      </c>
      <c r="E65" s="182">
        <f t="shared" si="0"/>
        <v>48.788368336025847</v>
      </c>
    </row>
    <row r="66" spans="1:5" s="164" customFormat="1" ht="78.75" customHeight="1">
      <c r="A66" s="172" t="s">
        <v>465</v>
      </c>
      <c r="B66" s="166" t="s">
        <v>466</v>
      </c>
      <c r="C66" s="182">
        <v>6190</v>
      </c>
      <c r="D66" s="182">
        <v>3020</v>
      </c>
      <c r="E66" s="182">
        <f t="shared" si="0"/>
        <v>48.788368336025847</v>
      </c>
    </row>
    <row r="67" spans="1:5" s="164" customFormat="1" ht="40.5" hidden="1">
      <c r="A67" s="172" t="s">
        <v>467</v>
      </c>
      <c r="B67" s="172" t="s">
        <v>468</v>
      </c>
      <c r="C67" s="182">
        <f>C69+C68</f>
        <v>0</v>
      </c>
      <c r="D67" s="182">
        <f>D69+D68</f>
        <v>0</v>
      </c>
      <c r="E67" s="181" t="e">
        <f t="shared" si="0"/>
        <v>#DIV/0!</v>
      </c>
    </row>
    <row r="68" spans="1:5" s="164" customFormat="1" ht="81" hidden="1" customHeight="1">
      <c r="A68" s="172" t="s">
        <v>469</v>
      </c>
      <c r="B68" s="172" t="s">
        <v>470</v>
      </c>
      <c r="C68" s="182">
        <f>1800000-1800000</f>
        <v>0</v>
      </c>
      <c r="D68" s="182">
        <f>1800000-1800000</f>
        <v>0</v>
      </c>
      <c r="E68" s="181" t="e">
        <f t="shared" si="0"/>
        <v>#DIV/0!</v>
      </c>
    </row>
    <row r="69" spans="1:5" s="164" customFormat="1" ht="40.5" hidden="1">
      <c r="A69" s="172" t="s">
        <v>471</v>
      </c>
      <c r="B69" s="172" t="s">
        <v>472</v>
      </c>
      <c r="C69" s="182"/>
      <c r="D69" s="182"/>
      <c r="E69" s="181" t="e">
        <f t="shared" si="0"/>
        <v>#DIV/0!</v>
      </c>
    </row>
    <row r="70" spans="1:5" s="164" customFormat="1" ht="40.5" hidden="1">
      <c r="A70" s="171" t="s">
        <v>473</v>
      </c>
      <c r="B70" s="171" t="s">
        <v>474</v>
      </c>
      <c r="C70" s="181"/>
      <c r="D70" s="181"/>
      <c r="E70" s="181" t="e">
        <f t="shared" si="0"/>
        <v>#DIV/0!</v>
      </c>
    </row>
    <row r="71" spans="1:5" s="164" customFormat="1" ht="40.5" hidden="1">
      <c r="A71" s="172" t="s">
        <v>475</v>
      </c>
      <c r="B71" s="172" t="s">
        <v>476</v>
      </c>
      <c r="C71" s="182"/>
      <c r="D71" s="182"/>
      <c r="E71" s="181" t="e">
        <f t="shared" si="0"/>
        <v>#DIV/0!</v>
      </c>
    </row>
    <row r="72" spans="1:5" s="164" customFormat="1" ht="60.75" hidden="1">
      <c r="A72" s="172" t="s">
        <v>477</v>
      </c>
      <c r="B72" s="172" t="s">
        <v>478</v>
      </c>
      <c r="C72" s="182"/>
      <c r="D72" s="182"/>
      <c r="E72" s="181" t="e">
        <f t="shared" si="0"/>
        <v>#DIV/0!</v>
      </c>
    </row>
    <row r="73" spans="1:5" s="164" customFormat="1" ht="81" hidden="1">
      <c r="A73" s="172" t="s">
        <v>479</v>
      </c>
      <c r="B73" s="172" t="s">
        <v>480</v>
      </c>
      <c r="C73" s="182"/>
      <c r="D73" s="182"/>
      <c r="E73" s="181" t="e">
        <f t="shared" si="0"/>
        <v>#DIV/0!</v>
      </c>
    </row>
    <row r="74" spans="1:5" s="164" customFormat="1" ht="48.75" customHeight="1">
      <c r="A74" s="171" t="s">
        <v>481</v>
      </c>
      <c r="B74" s="171" t="s">
        <v>482</v>
      </c>
      <c r="C74" s="181">
        <f>C75</f>
        <v>5000</v>
      </c>
      <c r="D74" s="181">
        <f>D75</f>
        <v>525.36</v>
      </c>
      <c r="E74" s="181">
        <f t="shared" si="0"/>
        <v>10.507199999999999</v>
      </c>
    </row>
    <row r="75" spans="1:5" s="164" customFormat="1" ht="102" customHeight="1">
      <c r="A75" s="172" t="s">
        <v>483</v>
      </c>
      <c r="B75" s="166" t="s">
        <v>484</v>
      </c>
      <c r="C75" s="182">
        <f>C76+C78</f>
        <v>5000</v>
      </c>
      <c r="D75" s="182">
        <f>D76+D78</f>
        <v>525.36</v>
      </c>
      <c r="E75" s="181">
        <f t="shared" si="0"/>
        <v>10.507199999999999</v>
      </c>
    </row>
    <row r="76" spans="1:5" s="164" customFormat="1" ht="0.75" customHeight="1">
      <c r="A76" s="172" t="s">
        <v>485</v>
      </c>
      <c r="B76" s="172" t="s">
        <v>486</v>
      </c>
      <c r="C76" s="182">
        <f>C77</f>
        <v>0</v>
      </c>
      <c r="D76" s="182">
        <f>D77</f>
        <v>0</v>
      </c>
      <c r="E76" s="181" t="e">
        <f t="shared" si="0"/>
        <v>#DIV/0!</v>
      </c>
    </row>
    <row r="77" spans="1:5" s="164" customFormat="1" ht="88.5" hidden="1" customHeight="1">
      <c r="A77" s="172" t="s">
        <v>487</v>
      </c>
      <c r="B77" s="172" t="s">
        <v>488</v>
      </c>
      <c r="C77" s="182">
        <v>0</v>
      </c>
      <c r="D77" s="182">
        <v>0</v>
      </c>
      <c r="E77" s="181" t="e">
        <f t="shared" si="0"/>
        <v>#DIV/0!</v>
      </c>
    </row>
    <row r="78" spans="1:5" s="167" customFormat="1" ht="103.5" customHeight="1">
      <c r="A78" s="186" t="s">
        <v>489</v>
      </c>
      <c r="B78" s="166" t="s">
        <v>490</v>
      </c>
      <c r="C78" s="182">
        <f>C79</f>
        <v>5000</v>
      </c>
      <c r="D78" s="182">
        <f>D79</f>
        <v>525.36</v>
      </c>
      <c r="E78" s="181">
        <f t="shared" si="0"/>
        <v>10.507199999999999</v>
      </c>
    </row>
    <row r="79" spans="1:5" s="167" customFormat="1" ht="85.5" customHeight="1">
      <c r="A79" s="186" t="s">
        <v>491</v>
      </c>
      <c r="B79" s="166" t="s">
        <v>492</v>
      </c>
      <c r="C79" s="182">
        <v>5000</v>
      </c>
      <c r="D79" s="182">
        <v>525.36</v>
      </c>
      <c r="E79" s="181">
        <f t="shared" si="0"/>
        <v>10.507199999999999</v>
      </c>
    </row>
    <row r="80" spans="1:5" s="164" customFormat="1" ht="42" customHeight="1">
      <c r="A80" s="171" t="s">
        <v>493</v>
      </c>
      <c r="B80" s="168" t="s">
        <v>494</v>
      </c>
      <c r="C80" s="181">
        <f>C81+C84</f>
        <v>8000</v>
      </c>
      <c r="D80" s="181">
        <f>D81+D84</f>
        <v>51637.270000000004</v>
      </c>
      <c r="E80" s="181">
        <f t="shared" si="0"/>
        <v>645.46587499999998</v>
      </c>
    </row>
    <row r="81" spans="1:5" s="164" customFormat="1" ht="21.75" customHeight="1">
      <c r="A81" s="172" t="s">
        <v>495</v>
      </c>
      <c r="B81" s="166" t="s">
        <v>496</v>
      </c>
      <c r="C81" s="182">
        <f>C82</f>
        <v>8000</v>
      </c>
      <c r="D81" s="182">
        <f>D82</f>
        <v>30117.06</v>
      </c>
      <c r="E81" s="182">
        <f t="shared" si="0"/>
        <v>376.46325000000002</v>
      </c>
    </row>
    <row r="82" spans="1:5" s="164" customFormat="1" ht="24.75" customHeight="1">
      <c r="A82" s="172" t="s">
        <v>497</v>
      </c>
      <c r="B82" s="166" t="s">
        <v>498</v>
      </c>
      <c r="C82" s="182">
        <f>C83</f>
        <v>8000</v>
      </c>
      <c r="D82" s="182">
        <f>D83</f>
        <v>30117.06</v>
      </c>
      <c r="E82" s="182">
        <f t="shared" si="0"/>
        <v>376.46325000000002</v>
      </c>
    </row>
    <row r="83" spans="1:5" s="164" customFormat="1" ht="40.5">
      <c r="A83" s="172" t="s">
        <v>499</v>
      </c>
      <c r="B83" s="166" t="s">
        <v>500</v>
      </c>
      <c r="C83" s="182">
        <v>8000</v>
      </c>
      <c r="D83" s="182">
        <v>30117.06</v>
      </c>
      <c r="E83" s="182">
        <f t="shared" ref="E83:E149" si="1">D83/C83*100</f>
        <v>376.46325000000002</v>
      </c>
    </row>
    <row r="84" spans="1:5" s="164" customFormat="1" ht="34.5" hidden="1" customHeight="1">
      <c r="A84" s="172" t="s">
        <v>501</v>
      </c>
      <c r="B84" s="166" t="s">
        <v>502</v>
      </c>
      <c r="C84" s="182">
        <f>C85</f>
        <v>0</v>
      </c>
      <c r="D84" s="182">
        <f>D85</f>
        <v>21520.21</v>
      </c>
      <c r="E84" s="181" t="e">
        <f t="shared" si="1"/>
        <v>#DIV/0!</v>
      </c>
    </row>
    <row r="85" spans="1:5" s="164" customFormat="1" ht="38.25" hidden="1" customHeight="1">
      <c r="A85" s="172" t="s">
        <v>503</v>
      </c>
      <c r="B85" s="166" t="s">
        <v>504</v>
      </c>
      <c r="C85" s="182">
        <f>C86</f>
        <v>0</v>
      </c>
      <c r="D85" s="182">
        <f>D86</f>
        <v>21520.21</v>
      </c>
      <c r="E85" s="181" t="e">
        <f t="shared" si="1"/>
        <v>#DIV/0!</v>
      </c>
    </row>
    <row r="86" spans="1:5" s="164" customFormat="1" ht="22.5" customHeight="1">
      <c r="A86" s="172" t="s">
        <v>761</v>
      </c>
      <c r="B86" s="166" t="s">
        <v>762</v>
      </c>
      <c r="C86" s="182"/>
      <c r="D86" s="182">
        <v>21520.21</v>
      </c>
      <c r="E86" s="181">
        <v>0</v>
      </c>
    </row>
    <row r="87" spans="1:5" s="164" customFormat="1" ht="21" hidden="1" customHeight="1">
      <c r="A87" s="171" t="s">
        <v>505</v>
      </c>
      <c r="B87" s="171" t="s">
        <v>506</v>
      </c>
      <c r="C87" s="181">
        <f>C88+C91</f>
        <v>0</v>
      </c>
      <c r="D87" s="181">
        <f>D88+D91</f>
        <v>0</v>
      </c>
      <c r="E87" s="181" t="e">
        <f t="shared" si="1"/>
        <v>#DIV/0!</v>
      </c>
    </row>
    <row r="88" spans="1:5" s="164" customFormat="1" ht="19.5" hidden="1" customHeight="1">
      <c r="A88" s="172" t="s">
        <v>507</v>
      </c>
      <c r="B88" s="172" t="s">
        <v>508</v>
      </c>
      <c r="C88" s="181">
        <f>C89</f>
        <v>0</v>
      </c>
      <c r="D88" s="181">
        <f>D89</f>
        <v>0</v>
      </c>
      <c r="E88" s="181" t="e">
        <f t="shared" si="1"/>
        <v>#DIV/0!</v>
      </c>
    </row>
    <row r="89" spans="1:5" s="164" customFormat="1" ht="18" hidden="1" customHeight="1">
      <c r="A89" s="172" t="s">
        <v>509</v>
      </c>
      <c r="B89" s="172" t="s">
        <v>510</v>
      </c>
      <c r="C89" s="181">
        <f>C90</f>
        <v>0</v>
      </c>
      <c r="D89" s="181">
        <f>D90</f>
        <v>0</v>
      </c>
      <c r="E89" s="181" t="e">
        <f t="shared" si="1"/>
        <v>#DIV/0!</v>
      </c>
    </row>
    <row r="90" spans="1:5" s="164" customFormat="1" ht="18.75" hidden="1" customHeight="1">
      <c r="A90" s="172" t="s">
        <v>511</v>
      </c>
      <c r="B90" s="172" t="s">
        <v>512</v>
      </c>
      <c r="C90" s="182">
        <v>0</v>
      </c>
      <c r="D90" s="182">
        <v>0</v>
      </c>
      <c r="E90" s="181" t="e">
        <f t="shared" si="1"/>
        <v>#DIV/0!</v>
      </c>
    </row>
    <row r="91" spans="1:5" s="164" customFormat="1" ht="19.5" hidden="1" customHeight="1">
      <c r="A91" s="172" t="s">
        <v>513</v>
      </c>
      <c r="B91" s="172" t="s">
        <v>514</v>
      </c>
      <c r="C91" s="182">
        <f>C92</f>
        <v>0</v>
      </c>
      <c r="D91" s="182">
        <f>D92</f>
        <v>0</v>
      </c>
      <c r="E91" s="181" t="e">
        <f t="shared" si="1"/>
        <v>#DIV/0!</v>
      </c>
    </row>
    <row r="92" spans="1:5" s="164" customFormat="1" ht="19.5" hidden="1" customHeight="1">
      <c r="A92" s="172" t="s">
        <v>515</v>
      </c>
      <c r="B92" s="172" t="s">
        <v>516</v>
      </c>
      <c r="C92" s="182">
        <f>C93</f>
        <v>0</v>
      </c>
      <c r="D92" s="182">
        <f>D93</f>
        <v>0</v>
      </c>
      <c r="E92" s="181" t="e">
        <f t="shared" si="1"/>
        <v>#DIV/0!</v>
      </c>
    </row>
    <row r="93" spans="1:5" s="164" customFormat="1" ht="18" hidden="1" customHeight="1">
      <c r="A93" s="172" t="s">
        <v>517</v>
      </c>
      <c r="B93" s="172" t="s">
        <v>518</v>
      </c>
      <c r="C93" s="182">
        <v>0</v>
      </c>
      <c r="D93" s="182">
        <v>0</v>
      </c>
      <c r="E93" s="181" t="e">
        <f t="shared" si="1"/>
        <v>#DIV/0!</v>
      </c>
    </row>
    <row r="94" spans="1:5" s="164" customFormat="1" ht="21" hidden="1" customHeight="1">
      <c r="A94" s="172" t="s">
        <v>519</v>
      </c>
      <c r="B94" s="172" t="s">
        <v>520</v>
      </c>
      <c r="C94" s="182"/>
      <c r="D94" s="182"/>
      <c r="E94" s="181" t="e">
        <f t="shared" si="1"/>
        <v>#DIV/0!</v>
      </c>
    </row>
    <row r="95" spans="1:5" s="164" customFormat="1" ht="21.75" hidden="1" customHeight="1">
      <c r="A95" s="172" t="s">
        <v>521</v>
      </c>
      <c r="B95" s="172" t="s">
        <v>522</v>
      </c>
      <c r="C95" s="182"/>
      <c r="D95" s="182"/>
      <c r="E95" s="181" t="e">
        <f t="shared" si="1"/>
        <v>#DIV/0!</v>
      </c>
    </row>
    <row r="96" spans="1:5" s="164" customFormat="1" ht="21" hidden="1" customHeight="1">
      <c r="A96" s="171" t="s">
        <v>523</v>
      </c>
      <c r="B96" s="171" t="s">
        <v>524</v>
      </c>
      <c r="C96" s="181">
        <f>C97+C100+C103+C105+C109+C113+C110+C112+C107</f>
        <v>0</v>
      </c>
      <c r="D96" s="181">
        <f>D97+D100+D103+D105+D109+D113+D110+D112+D107</f>
        <v>0</v>
      </c>
      <c r="E96" s="181" t="e">
        <f t="shared" si="1"/>
        <v>#DIV/0!</v>
      </c>
    </row>
    <row r="97" spans="1:5" s="164" customFormat="1" ht="21.75" hidden="1" customHeight="1">
      <c r="A97" s="172" t="s">
        <v>525</v>
      </c>
      <c r="B97" s="172" t="s">
        <v>526</v>
      </c>
      <c r="C97" s="181"/>
      <c r="D97" s="181"/>
      <c r="E97" s="181" t="e">
        <f t="shared" si="1"/>
        <v>#DIV/0!</v>
      </c>
    </row>
    <row r="98" spans="1:5" s="164" customFormat="1" ht="24" hidden="1" customHeight="1">
      <c r="A98" s="172" t="s">
        <v>527</v>
      </c>
      <c r="B98" s="172" t="s">
        <v>528</v>
      </c>
      <c r="C98" s="181"/>
      <c r="D98" s="181"/>
      <c r="E98" s="181" t="e">
        <f t="shared" si="1"/>
        <v>#DIV/0!</v>
      </c>
    </row>
    <row r="99" spans="1:5" s="164" customFormat="1" ht="21" hidden="1" customHeight="1">
      <c r="A99" s="172" t="s">
        <v>529</v>
      </c>
      <c r="B99" s="172" t="s">
        <v>530</v>
      </c>
      <c r="C99" s="181"/>
      <c r="D99" s="181"/>
      <c r="E99" s="181" t="e">
        <f t="shared" si="1"/>
        <v>#DIV/0!</v>
      </c>
    </row>
    <row r="100" spans="1:5" s="164" customFormat="1" ht="23.25" hidden="1" customHeight="1">
      <c r="A100" s="172" t="s">
        <v>531</v>
      </c>
      <c r="B100" s="172" t="s">
        <v>532</v>
      </c>
      <c r="C100" s="181"/>
      <c r="D100" s="181"/>
      <c r="E100" s="181" t="e">
        <f t="shared" si="1"/>
        <v>#DIV/0!</v>
      </c>
    </row>
    <row r="101" spans="1:5" s="164" customFormat="1" ht="0.75" customHeight="1">
      <c r="A101" s="172"/>
      <c r="B101" s="172"/>
      <c r="C101" s="181"/>
      <c r="D101" s="181"/>
      <c r="E101" s="181" t="e">
        <f t="shared" si="1"/>
        <v>#DIV/0!</v>
      </c>
    </row>
    <row r="102" spans="1:5" s="164" customFormat="1" ht="21.75" hidden="1" customHeight="1">
      <c r="A102" s="172"/>
      <c r="B102" s="172"/>
      <c r="C102" s="181"/>
      <c r="D102" s="181"/>
      <c r="E102" s="181" t="e">
        <f t="shared" si="1"/>
        <v>#DIV/0!</v>
      </c>
    </row>
    <row r="103" spans="1:5" s="164" customFormat="1" ht="15" hidden="1" customHeight="1">
      <c r="A103" s="172" t="s">
        <v>533</v>
      </c>
      <c r="B103" s="172" t="s">
        <v>534</v>
      </c>
      <c r="C103" s="181"/>
      <c r="D103" s="181"/>
      <c r="E103" s="181" t="e">
        <f t="shared" si="1"/>
        <v>#DIV/0!</v>
      </c>
    </row>
    <row r="104" spans="1:5" s="164" customFormat="1" ht="15" hidden="1" customHeight="1">
      <c r="A104" s="172" t="s">
        <v>535</v>
      </c>
      <c r="B104" s="172" t="s">
        <v>536</v>
      </c>
      <c r="C104" s="182"/>
      <c r="D104" s="182"/>
      <c r="E104" s="181" t="e">
        <f t="shared" si="1"/>
        <v>#DIV/0!</v>
      </c>
    </row>
    <row r="105" spans="1:5" s="164" customFormat="1" ht="15.75" hidden="1" customHeight="1">
      <c r="A105" s="172" t="s">
        <v>537</v>
      </c>
      <c r="B105" s="172" t="s">
        <v>538</v>
      </c>
      <c r="C105" s="182">
        <f>C106</f>
        <v>0</v>
      </c>
      <c r="D105" s="182">
        <f>D106</f>
        <v>0</v>
      </c>
      <c r="E105" s="181" t="e">
        <f t="shared" si="1"/>
        <v>#DIV/0!</v>
      </c>
    </row>
    <row r="106" spans="1:5" s="164" customFormat="1" ht="15.75" hidden="1" customHeight="1">
      <c r="A106" s="172" t="s">
        <v>539</v>
      </c>
      <c r="B106" s="172" t="s">
        <v>540</v>
      </c>
      <c r="C106" s="182"/>
      <c r="D106" s="182"/>
      <c r="E106" s="181" t="e">
        <f t="shared" si="1"/>
        <v>#DIV/0!</v>
      </c>
    </row>
    <row r="107" spans="1:5" s="164" customFormat="1" ht="18" hidden="1" customHeight="1">
      <c r="A107" s="172" t="s">
        <v>541</v>
      </c>
      <c r="B107" s="172" t="s">
        <v>542</v>
      </c>
      <c r="C107" s="182">
        <f>C108</f>
        <v>0</v>
      </c>
      <c r="D107" s="182">
        <f>D108</f>
        <v>0</v>
      </c>
      <c r="E107" s="181" t="e">
        <f t="shared" si="1"/>
        <v>#DIV/0!</v>
      </c>
    </row>
    <row r="108" spans="1:5" s="164" customFormat="1" ht="17.25" hidden="1" customHeight="1">
      <c r="A108" s="172" t="s">
        <v>543</v>
      </c>
      <c r="B108" s="172" t="s">
        <v>544</v>
      </c>
      <c r="C108" s="182">
        <v>0</v>
      </c>
      <c r="D108" s="182">
        <v>0</v>
      </c>
      <c r="E108" s="181" t="e">
        <f t="shared" si="1"/>
        <v>#DIV/0!</v>
      </c>
    </row>
    <row r="109" spans="1:5" s="164" customFormat="1" ht="18" hidden="1" customHeight="1">
      <c r="A109" s="193" t="s">
        <v>545</v>
      </c>
      <c r="B109" s="172" t="s">
        <v>546</v>
      </c>
      <c r="C109" s="182">
        <v>0</v>
      </c>
      <c r="D109" s="182">
        <v>0</v>
      </c>
      <c r="E109" s="181" t="e">
        <f t="shared" si="1"/>
        <v>#DIV/0!</v>
      </c>
    </row>
    <row r="110" spans="1:5" s="169" customFormat="1" ht="20.25" hidden="1" customHeight="1">
      <c r="A110" s="194" t="s">
        <v>547</v>
      </c>
      <c r="B110" s="172" t="s">
        <v>548</v>
      </c>
      <c r="C110" s="182">
        <f>C111</f>
        <v>0</v>
      </c>
      <c r="D110" s="182">
        <f>D111</f>
        <v>0</v>
      </c>
      <c r="E110" s="181" t="e">
        <f t="shared" si="1"/>
        <v>#DIV/0!</v>
      </c>
    </row>
    <row r="111" spans="1:5" s="169" customFormat="1" ht="21" hidden="1" customHeight="1">
      <c r="A111" s="194" t="s">
        <v>549</v>
      </c>
      <c r="B111" s="172" t="s">
        <v>550</v>
      </c>
      <c r="C111" s="182"/>
      <c r="D111" s="182"/>
      <c r="E111" s="181" t="e">
        <f t="shared" si="1"/>
        <v>#DIV/0!</v>
      </c>
    </row>
    <row r="112" spans="1:5" s="169" customFormat="1" ht="22.5" hidden="1" customHeight="1">
      <c r="A112" s="194" t="s">
        <v>551</v>
      </c>
      <c r="B112" s="172" t="s">
        <v>552</v>
      </c>
      <c r="C112" s="182">
        <v>0</v>
      </c>
      <c r="D112" s="182">
        <v>0</v>
      </c>
      <c r="E112" s="181" t="e">
        <f t="shared" si="1"/>
        <v>#DIV/0!</v>
      </c>
    </row>
    <row r="113" spans="1:5" s="164" customFormat="1" ht="23.25" hidden="1" customHeight="1">
      <c r="A113" s="193" t="s">
        <v>553</v>
      </c>
      <c r="B113" s="172" t="s">
        <v>554</v>
      </c>
      <c r="C113" s="182">
        <f>C114</f>
        <v>0</v>
      </c>
      <c r="D113" s="182">
        <f>D114</f>
        <v>0</v>
      </c>
      <c r="E113" s="181" t="e">
        <f t="shared" si="1"/>
        <v>#DIV/0!</v>
      </c>
    </row>
    <row r="114" spans="1:5" s="164" customFormat="1" ht="21" hidden="1" customHeight="1">
      <c r="A114" s="193" t="s">
        <v>555</v>
      </c>
      <c r="B114" s="172" t="s">
        <v>556</v>
      </c>
      <c r="C114" s="182">
        <v>0</v>
      </c>
      <c r="D114" s="182">
        <v>0</v>
      </c>
      <c r="E114" s="181" t="e">
        <f t="shared" si="1"/>
        <v>#DIV/0!</v>
      </c>
    </row>
    <row r="115" spans="1:5" s="170" customFormat="1" ht="20.25" hidden="1" customHeight="1">
      <c r="A115" s="180" t="s">
        <v>557</v>
      </c>
      <c r="B115" s="195" t="s">
        <v>558</v>
      </c>
      <c r="C115" s="181"/>
      <c r="D115" s="181"/>
      <c r="E115" s="181" t="e">
        <f t="shared" si="1"/>
        <v>#DIV/0!</v>
      </c>
    </row>
    <row r="116" spans="1:5" s="170" customFormat="1" ht="21" hidden="1" customHeight="1">
      <c r="A116" s="196" t="s">
        <v>559</v>
      </c>
      <c r="B116" s="197" t="s">
        <v>560</v>
      </c>
      <c r="C116" s="181"/>
      <c r="D116" s="181"/>
      <c r="E116" s="181" t="e">
        <f t="shared" si="1"/>
        <v>#DIV/0!</v>
      </c>
    </row>
    <row r="117" spans="1:5" s="170" customFormat="1" ht="19.5" hidden="1" customHeight="1">
      <c r="A117" s="196" t="s">
        <v>561</v>
      </c>
      <c r="B117" s="197" t="s">
        <v>562</v>
      </c>
      <c r="C117" s="182"/>
      <c r="D117" s="182"/>
      <c r="E117" s="181" t="e">
        <f t="shared" si="1"/>
        <v>#DIV/0!</v>
      </c>
    </row>
    <row r="118" spans="1:5" s="170" customFormat="1" ht="20.25">
      <c r="A118" s="198" t="s">
        <v>754</v>
      </c>
      <c r="B118" s="173" t="s">
        <v>524</v>
      </c>
      <c r="C118" s="181">
        <f>C119</f>
        <v>0</v>
      </c>
      <c r="D118" s="181">
        <f>D119</f>
        <v>1000</v>
      </c>
      <c r="E118" s="181">
        <v>0</v>
      </c>
    </row>
    <row r="119" spans="1:5" s="170" customFormat="1" ht="39" customHeight="1">
      <c r="A119" s="179" t="s">
        <v>755</v>
      </c>
      <c r="B119" s="166" t="s">
        <v>757</v>
      </c>
      <c r="C119" s="182">
        <f>C120</f>
        <v>0</v>
      </c>
      <c r="D119" s="182">
        <f>D120</f>
        <v>1000</v>
      </c>
      <c r="E119" s="182">
        <v>0</v>
      </c>
    </row>
    <row r="120" spans="1:5" s="170" customFormat="1" ht="63" customHeight="1">
      <c r="A120" s="196" t="s">
        <v>756</v>
      </c>
      <c r="B120" s="166" t="s">
        <v>758</v>
      </c>
      <c r="C120" s="182"/>
      <c r="D120" s="182">
        <v>1000</v>
      </c>
      <c r="E120" s="182">
        <v>0</v>
      </c>
    </row>
    <row r="121" spans="1:5" s="164" customFormat="1" ht="21.75" customHeight="1">
      <c r="A121" s="171" t="s">
        <v>563</v>
      </c>
      <c r="B121" s="173" t="s">
        <v>564</v>
      </c>
      <c r="C121" s="181">
        <f>C122+C214+C202</f>
        <v>578200</v>
      </c>
      <c r="D121" s="181">
        <f>D122+D214+D202</f>
        <v>574782.61</v>
      </c>
      <c r="E121" s="181">
        <f t="shared" si="1"/>
        <v>99.408960567277759</v>
      </c>
    </row>
    <row r="122" spans="1:5" s="164" customFormat="1" ht="43.5" customHeight="1">
      <c r="A122" s="172" t="s">
        <v>565</v>
      </c>
      <c r="B122" s="166" t="s">
        <v>566</v>
      </c>
      <c r="C122" s="182">
        <f>C123+C128+C178+C196+I184+C173+C189</f>
        <v>578200</v>
      </c>
      <c r="D122" s="182">
        <f>D123+D128+D178+D196+I184+D173+D189</f>
        <v>574782.61</v>
      </c>
      <c r="E122" s="182">
        <f t="shared" si="1"/>
        <v>99.408960567277759</v>
      </c>
    </row>
    <row r="123" spans="1:5" s="164" customFormat="1" ht="0.75" hidden="1" customHeight="1">
      <c r="A123" s="171"/>
      <c r="B123" s="171"/>
      <c r="C123" s="181"/>
      <c r="D123" s="181"/>
      <c r="E123" s="181" t="e">
        <f t="shared" si="1"/>
        <v>#DIV/0!</v>
      </c>
    </row>
    <row r="124" spans="1:5" s="164" customFormat="1" ht="27.75" hidden="1" customHeight="1">
      <c r="A124" s="172"/>
      <c r="B124" s="172"/>
      <c r="C124" s="181"/>
      <c r="D124" s="181"/>
      <c r="E124" s="181" t="e">
        <f t="shared" si="1"/>
        <v>#DIV/0!</v>
      </c>
    </row>
    <row r="125" spans="1:5" s="164" customFormat="1" ht="20.25" hidden="1">
      <c r="A125" s="172"/>
      <c r="B125" s="172"/>
      <c r="C125" s="182"/>
      <c r="D125" s="182"/>
      <c r="E125" s="181" t="e">
        <f t="shared" si="1"/>
        <v>#DIV/0!</v>
      </c>
    </row>
    <row r="126" spans="1:5" s="164" customFormat="1" ht="40.5" hidden="1">
      <c r="A126" s="172" t="s">
        <v>567</v>
      </c>
      <c r="B126" s="172" t="s">
        <v>568</v>
      </c>
      <c r="C126" s="181">
        <f>C127</f>
        <v>0</v>
      </c>
      <c r="D126" s="181">
        <f>D127</f>
        <v>0</v>
      </c>
      <c r="E126" s="181" t="e">
        <f t="shared" si="1"/>
        <v>#DIV/0!</v>
      </c>
    </row>
    <row r="127" spans="1:5" s="164" customFormat="1" ht="40.5" hidden="1">
      <c r="A127" s="172" t="s">
        <v>569</v>
      </c>
      <c r="B127" s="172" t="s">
        <v>570</v>
      </c>
      <c r="C127" s="182"/>
      <c r="D127" s="182"/>
      <c r="E127" s="181" t="e">
        <f t="shared" si="1"/>
        <v>#DIV/0!</v>
      </c>
    </row>
    <row r="128" spans="1:5" s="164" customFormat="1" ht="60.75" hidden="1">
      <c r="A128" s="171" t="s">
        <v>571</v>
      </c>
      <c r="B128" s="171" t="s">
        <v>572</v>
      </c>
      <c r="C128" s="181">
        <f>C129+C131+C133+C135+C137+C139+C141+C143+C145+C147+C149+C151+C153+C158+C163+C165+C167+C169+C171</f>
        <v>0</v>
      </c>
      <c r="D128" s="181">
        <f>D129+D131+D133+D135+D137+D139+D141+D143+D145+D147+D149+D151+D153+D158+D163+D165+D167+D169+D171</f>
        <v>0</v>
      </c>
      <c r="E128" s="181" t="e">
        <f t="shared" si="1"/>
        <v>#DIV/0!</v>
      </c>
    </row>
    <row r="129" spans="1:5" s="164" customFormat="1" ht="40.5" hidden="1">
      <c r="A129" s="172" t="s">
        <v>573</v>
      </c>
      <c r="B129" s="172" t="s">
        <v>574</v>
      </c>
      <c r="C129" s="181"/>
      <c r="D129" s="181"/>
      <c r="E129" s="181" t="e">
        <f t="shared" si="1"/>
        <v>#DIV/0!</v>
      </c>
    </row>
    <row r="130" spans="1:5" s="164" customFormat="1" ht="40.5" hidden="1">
      <c r="A130" s="172" t="s">
        <v>575</v>
      </c>
      <c r="B130" s="172" t="s">
        <v>576</v>
      </c>
      <c r="C130" s="182"/>
      <c r="D130" s="182"/>
      <c r="E130" s="181" t="e">
        <f t="shared" si="1"/>
        <v>#DIV/0!</v>
      </c>
    </row>
    <row r="131" spans="1:5" s="164" customFormat="1" ht="40.5" hidden="1">
      <c r="A131" s="172" t="s">
        <v>577</v>
      </c>
      <c r="B131" s="172" t="s">
        <v>578</v>
      </c>
      <c r="C131" s="181">
        <f>C132</f>
        <v>0</v>
      </c>
      <c r="D131" s="181">
        <f>D132</f>
        <v>0</v>
      </c>
      <c r="E131" s="181" t="e">
        <f t="shared" si="1"/>
        <v>#DIV/0!</v>
      </c>
    </row>
    <row r="132" spans="1:5" s="164" customFormat="1" ht="40.5" hidden="1">
      <c r="A132" s="172" t="s">
        <v>579</v>
      </c>
      <c r="B132" s="172" t="s">
        <v>580</v>
      </c>
      <c r="C132" s="182"/>
      <c r="D132" s="182"/>
      <c r="E132" s="181" t="e">
        <f t="shared" si="1"/>
        <v>#DIV/0!</v>
      </c>
    </row>
    <row r="133" spans="1:5" s="164" customFormat="1" ht="40.5" hidden="1">
      <c r="A133" s="172" t="s">
        <v>581</v>
      </c>
      <c r="B133" s="172" t="s">
        <v>582</v>
      </c>
      <c r="C133" s="181">
        <f>C134</f>
        <v>0</v>
      </c>
      <c r="D133" s="181">
        <f>D134</f>
        <v>0</v>
      </c>
      <c r="E133" s="181" t="e">
        <f t="shared" si="1"/>
        <v>#DIV/0!</v>
      </c>
    </row>
    <row r="134" spans="1:5" s="164" customFormat="1" ht="60.75" hidden="1">
      <c r="A134" s="172" t="s">
        <v>583</v>
      </c>
      <c r="B134" s="172" t="s">
        <v>584</v>
      </c>
      <c r="C134" s="182"/>
      <c r="D134" s="182"/>
      <c r="E134" s="181" t="e">
        <f t="shared" si="1"/>
        <v>#DIV/0!</v>
      </c>
    </row>
    <row r="135" spans="1:5" s="164" customFormat="1" ht="40.5" hidden="1">
      <c r="A135" s="172" t="s">
        <v>585</v>
      </c>
      <c r="B135" s="172" t="s">
        <v>586</v>
      </c>
      <c r="C135" s="181"/>
      <c r="D135" s="181"/>
      <c r="E135" s="181" t="e">
        <f t="shared" si="1"/>
        <v>#DIV/0!</v>
      </c>
    </row>
    <row r="136" spans="1:5" s="164" customFormat="1" ht="40.5" hidden="1">
      <c r="A136" s="172" t="s">
        <v>587</v>
      </c>
      <c r="B136" s="172" t="s">
        <v>588</v>
      </c>
      <c r="C136" s="182"/>
      <c r="D136" s="182"/>
      <c r="E136" s="181" t="e">
        <f t="shared" si="1"/>
        <v>#DIV/0!</v>
      </c>
    </row>
    <row r="137" spans="1:5" s="164" customFormat="1" ht="60.75" hidden="1">
      <c r="A137" s="172" t="s">
        <v>589</v>
      </c>
      <c r="B137" s="172" t="s">
        <v>590</v>
      </c>
      <c r="C137" s="181">
        <f>C138</f>
        <v>0</v>
      </c>
      <c r="D137" s="181">
        <f>D138</f>
        <v>0</v>
      </c>
      <c r="E137" s="181" t="e">
        <f t="shared" si="1"/>
        <v>#DIV/0!</v>
      </c>
    </row>
    <row r="138" spans="1:5" s="164" customFormat="1" ht="60.75" hidden="1">
      <c r="A138" s="172" t="s">
        <v>591</v>
      </c>
      <c r="B138" s="172" t="s">
        <v>592</v>
      </c>
      <c r="C138" s="182"/>
      <c r="D138" s="182"/>
      <c r="E138" s="181" t="e">
        <f t="shared" si="1"/>
        <v>#DIV/0!</v>
      </c>
    </row>
    <row r="139" spans="1:5" s="164" customFormat="1" ht="40.5" hidden="1">
      <c r="A139" s="172" t="s">
        <v>593</v>
      </c>
      <c r="B139" s="172" t="s">
        <v>594</v>
      </c>
      <c r="C139" s="181"/>
      <c r="D139" s="181"/>
      <c r="E139" s="181" t="e">
        <f t="shared" si="1"/>
        <v>#DIV/0!</v>
      </c>
    </row>
    <row r="140" spans="1:5" s="164" customFormat="1" ht="60.75" hidden="1">
      <c r="A140" s="172" t="s">
        <v>595</v>
      </c>
      <c r="B140" s="172" t="s">
        <v>596</v>
      </c>
      <c r="C140" s="182"/>
      <c r="D140" s="182"/>
      <c r="E140" s="181" t="e">
        <f t="shared" si="1"/>
        <v>#DIV/0!</v>
      </c>
    </row>
    <row r="141" spans="1:5" s="164" customFormat="1" ht="60.75" hidden="1">
      <c r="A141" s="172" t="s">
        <v>597</v>
      </c>
      <c r="B141" s="172" t="s">
        <v>598</v>
      </c>
      <c r="C141" s="181">
        <f>C142</f>
        <v>0</v>
      </c>
      <c r="D141" s="181">
        <f>D142</f>
        <v>0</v>
      </c>
      <c r="E141" s="181" t="e">
        <f t="shared" si="1"/>
        <v>#DIV/0!</v>
      </c>
    </row>
    <row r="142" spans="1:5" s="164" customFormat="1" ht="60.75" hidden="1">
      <c r="A142" s="172" t="s">
        <v>599</v>
      </c>
      <c r="B142" s="172" t="s">
        <v>600</v>
      </c>
      <c r="C142" s="182"/>
      <c r="D142" s="182"/>
      <c r="E142" s="181" t="e">
        <f t="shared" si="1"/>
        <v>#DIV/0!</v>
      </c>
    </row>
    <row r="143" spans="1:5" s="164" customFormat="1" ht="40.5" hidden="1">
      <c r="A143" s="172" t="s">
        <v>601</v>
      </c>
      <c r="B143" s="172" t="s">
        <v>602</v>
      </c>
      <c r="C143" s="181">
        <f>C144</f>
        <v>0</v>
      </c>
      <c r="D143" s="181">
        <f>D144</f>
        <v>0</v>
      </c>
      <c r="E143" s="181" t="e">
        <f t="shared" si="1"/>
        <v>#DIV/0!</v>
      </c>
    </row>
    <row r="144" spans="1:5" s="164" customFormat="1" ht="40.5" hidden="1">
      <c r="A144" s="172" t="s">
        <v>603</v>
      </c>
      <c r="B144" s="172" t="s">
        <v>604</v>
      </c>
      <c r="C144" s="182"/>
      <c r="D144" s="182"/>
      <c r="E144" s="181" t="e">
        <f t="shared" si="1"/>
        <v>#DIV/0!</v>
      </c>
    </row>
    <row r="145" spans="1:5" s="164" customFormat="1" ht="81" hidden="1">
      <c r="A145" s="172" t="s">
        <v>605</v>
      </c>
      <c r="B145" s="166" t="s">
        <v>606</v>
      </c>
      <c r="C145" s="182">
        <f>C146</f>
        <v>0</v>
      </c>
      <c r="D145" s="182">
        <f>D146</f>
        <v>0</v>
      </c>
      <c r="E145" s="181" t="e">
        <f t="shared" si="1"/>
        <v>#DIV/0!</v>
      </c>
    </row>
    <row r="146" spans="1:5" s="164" customFormat="1" ht="50.25" hidden="1" customHeight="1">
      <c r="A146" s="172" t="s">
        <v>607</v>
      </c>
      <c r="B146" s="166" t="s">
        <v>608</v>
      </c>
      <c r="C146" s="182"/>
      <c r="D146" s="182"/>
      <c r="E146" s="181" t="e">
        <f t="shared" si="1"/>
        <v>#DIV/0!</v>
      </c>
    </row>
    <row r="147" spans="1:5" s="164" customFormat="1" ht="40.5" hidden="1">
      <c r="A147" s="172" t="s">
        <v>609</v>
      </c>
      <c r="B147" s="172" t="s">
        <v>610</v>
      </c>
      <c r="C147" s="181">
        <f>C148</f>
        <v>0</v>
      </c>
      <c r="D147" s="181">
        <f>D148</f>
        <v>0</v>
      </c>
      <c r="E147" s="181" t="e">
        <f t="shared" si="1"/>
        <v>#DIV/0!</v>
      </c>
    </row>
    <row r="148" spans="1:5" s="164" customFormat="1" ht="40.5" hidden="1">
      <c r="A148" s="172" t="s">
        <v>611</v>
      </c>
      <c r="B148" s="172" t="s">
        <v>612</v>
      </c>
      <c r="C148" s="182"/>
      <c r="D148" s="182"/>
      <c r="E148" s="181" t="e">
        <f t="shared" si="1"/>
        <v>#DIV/0!</v>
      </c>
    </row>
    <row r="149" spans="1:5" s="164" customFormat="1" ht="40.5" hidden="1">
      <c r="A149" s="172" t="s">
        <v>613</v>
      </c>
      <c r="B149" s="166" t="s">
        <v>614</v>
      </c>
      <c r="C149" s="181">
        <f>C150</f>
        <v>0</v>
      </c>
      <c r="D149" s="181">
        <f>D150</f>
        <v>0</v>
      </c>
      <c r="E149" s="181" t="e">
        <f t="shared" si="1"/>
        <v>#DIV/0!</v>
      </c>
    </row>
    <row r="150" spans="1:5" s="164" customFormat="1" ht="40.5" hidden="1">
      <c r="A150" s="172" t="s">
        <v>615</v>
      </c>
      <c r="B150" s="166" t="s">
        <v>616</v>
      </c>
      <c r="C150" s="182"/>
      <c r="D150" s="182"/>
      <c r="E150" s="181" t="e">
        <f t="shared" ref="E150:E213" si="2">D150/C150*100</f>
        <v>#DIV/0!</v>
      </c>
    </row>
    <row r="151" spans="1:5" s="164" customFormat="1" ht="60.75" hidden="1">
      <c r="A151" s="172" t="s">
        <v>617</v>
      </c>
      <c r="B151" s="172" t="s">
        <v>618</v>
      </c>
      <c r="C151" s="181">
        <f>C152</f>
        <v>0</v>
      </c>
      <c r="D151" s="181">
        <f>D152</f>
        <v>0</v>
      </c>
      <c r="E151" s="181" t="e">
        <f t="shared" si="2"/>
        <v>#DIV/0!</v>
      </c>
    </row>
    <row r="152" spans="1:5" s="164" customFormat="1" ht="60.75" hidden="1">
      <c r="A152" s="172" t="s">
        <v>619</v>
      </c>
      <c r="B152" s="172" t="s">
        <v>620</v>
      </c>
      <c r="C152" s="182"/>
      <c r="D152" s="182"/>
      <c r="E152" s="181" t="e">
        <f t="shared" si="2"/>
        <v>#DIV/0!</v>
      </c>
    </row>
    <row r="153" spans="1:5" s="164" customFormat="1" ht="101.25" hidden="1">
      <c r="A153" s="172" t="s">
        <v>621</v>
      </c>
      <c r="B153" s="172" t="s">
        <v>622</v>
      </c>
      <c r="C153" s="181">
        <f>C154</f>
        <v>0</v>
      </c>
      <c r="D153" s="181">
        <f>D154</f>
        <v>0</v>
      </c>
      <c r="E153" s="181" t="e">
        <f t="shared" si="2"/>
        <v>#DIV/0!</v>
      </c>
    </row>
    <row r="154" spans="1:5" s="164" customFormat="1" ht="101.25" hidden="1">
      <c r="A154" s="172" t="s">
        <v>623</v>
      </c>
      <c r="B154" s="172" t="s">
        <v>624</v>
      </c>
      <c r="C154" s="182">
        <f>C155+C156+C157</f>
        <v>0</v>
      </c>
      <c r="D154" s="182">
        <f>D155+D156+D157</f>
        <v>0</v>
      </c>
      <c r="E154" s="181" t="e">
        <f t="shared" si="2"/>
        <v>#DIV/0!</v>
      </c>
    </row>
    <row r="155" spans="1:5" s="164" customFormat="1" ht="81" hidden="1">
      <c r="A155" s="172" t="s">
        <v>625</v>
      </c>
      <c r="B155" s="172" t="s">
        <v>626</v>
      </c>
      <c r="C155" s="182"/>
      <c r="D155" s="182"/>
      <c r="E155" s="181" t="e">
        <f t="shared" si="2"/>
        <v>#DIV/0!</v>
      </c>
    </row>
    <row r="156" spans="1:5" s="164" customFormat="1" ht="81" hidden="1">
      <c r="A156" s="172" t="s">
        <v>627</v>
      </c>
      <c r="B156" s="172" t="s">
        <v>628</v>
      </c>
      <c r="C156" s="182"/>
      <c r="D156" s="182"/>
      <c r="E156" s="181" t="e">
        <f t="shared" si="2"/>
        <v>#DIV/0!</v>
      </c>
    </row>
    <row r="157" spans="1:5" s="164" customFormat="1" ht="101.25" hidden="1">
      <c r="A157" s="172" t="s">
        <v>629</v>
      </c>
      <c r="B157" s="172" t="s">
        <v>630</v>
      </c>
      <c r="C157" s="199"/>
      <c r="D157" s="199"/>
      <c r="E157" s="181" t="e">
        <f t="shared" si="2"/>
        <v>#DIV/0!</v>
      </c>
    </row>
    <row r="158" spans="1:5" s="164" customFormat="1" ht="81" hidden="1">
      <c r="A158" s="172" t="s">
        <v>631</v>
      </c>
      <c r="B158" s="172" t="s">
        <v>632</v>
      </c>
      <c r="C158" s="181">
        <f>C159</f>
        <v>0</v>
      </c>
      <c r="D158" s="181">
        <f>D159</f>
        <v>0</v>
      </c>
      <c r="E158" s="181" t="e">
        <f t="shared" si="2"/>
        <v>#DIV/0!</v>
      </c>
    </row>
    <row r="159" spans="1:5" s="164" customFormat="1" ht="60.75" hidden="1">
      <c r="A159" s="172" t="s">
        <v>633</v>
      </c>
      <c r="B159" s="172" t="s">
        <v>634</v>
      </c>
      <c r="C159" s="182">
        <f>C160+C161+C162</f>
        <v>0</v>
      </c>
      <c r="D159" s="182">
        <f>D160+D161+D162</f>
        <v>0</v>
      </c>
      <c r="E159" s="181" t="e">
        <f t="shared" si="2"/>
        <v>#DIV/0!</v>
      </c>
    </row>
    <row r="160" spans="1:5" s="164" customFormat="1" ht="60.75" hidden="1">
      <c r="A160" s="172" t="s">
        <v>635</v>
      </c>
      <c r="B160" s="172" t="s">
        <v>636</v>
      </c>
      <c r="C160" s="182"/>
      <c r="D160" s="182"/>
      <c r="E160" s="181" t="e">
        <f t="shared" si="2"/>
        <v>#DIV/0!</v>
      </c>
    </row>
    <row r="161" spans="1:5" s="164" customFormat="1" ht="60.75" hidden="1">
      <c r="A161" s="172" t="s">
        <v>637</v>
      </c>
      <c r="B161" s="172" t="s">
        <v>638</v>
      </c>
      <c r="C161" s="182"/>
      <c r="D161" s="182"/>
      <c r="E161" s="181" t="e">
        <f t="shared" si="2"/>
        <v>#DIV/0!</v>
      </c>
    </row>
    <row r="162" spans="1:5" s="164" customFormat="1" ht="81" hidden="1">
      <c r="A162" s="172" t="s">
        <v>639</v>
      </c>
      <c r="B162" s="172" t="s">
        <v>640</v>
      </c>
      <c r="C162" s="199"/>
      <c r="D162" s="199"/>
      <c r="E162" s="181" t="e">
        <f t="shared" si="2"/>
        <v>#DIV/0!</v>
      </c>
    </row>
    <row r="163" spans="1:5" s="164" customFormat="1" ht="40.5" hidden="1">
      <c r="A163" s="172" t="s">
        <v>641</v>
      </c>
      <c r="B163" s="166" t="s">
        <v>642</v>
      </c>
      <c r="C163" s="182"/>
      <c r="D163" s="182"/>
      <c r="E163" s="181" t="e">
        <f t="shared" si="2"/>
        <v>#DIV/0!</v>
      </c>
    </row>
    <row r="164" spans="1:5" s="164" customFormat="1" ht="40.5" hidden="1">
      <c r="A164" s="172" t="s">
        <v>643</v>
      </c>
      <c r="B164" s="166" t="s">
        <v>644</v>
      </c>
      <c r="C164" s="182"/>
      <c r="D164" s="182"/>
      <c r="E164" s="181" t="e">
        <f t="shared" si="2"/>
        <v>#DIV/0!</v>
      </c>
    </row>
    <row r="165" spans="1:5" s="164" customFormat="1" ht="60.75" hidden="1">
      <c r="A165" s="172" t="s">
        <v>645</v>
      </c>
      <c r="B165" s="172" t="s">
        <v>646</v>
      </c>
      <c r="C165" s="181">
        <f>C166</f>
        <v>0</v>
      </c>
      <c r="D165" s="181">
        <f>D166</f>
        <v>0</v>
      </c>
      <c r="E165" s="181" t="e">
        <f t="shared" si="2"/>
        <v>#DIV/0!</v>
      </c>
    </row>
    <row r="166" spans="1:5" s="164" customFormat="1" ht="60.75" hidden="1">
      <c r="A166" s="172" t="s">
        <v>647</v>
      </c>
      <c r="B166" s="172" t="s">
        <v>648</v>
      </c>
      <c r="C166" s="182"/>
      <c r="D166" s="182"/>
      <c r="E166" s="181" t="e">
        <f t="shared" si="2"/>
        <v>#DIV/0!</v>
      </c>
    </row>
    <row r="167" spans="1:5" s="164" customFormat="1" ht="40.5" hidden="1">
      <c r="A167" s="172" t="s">
        <v>649</v>
      </c>
      <c r="B167" s="185" t="s">
        <v>650</v>
      </c>
      <c r="C167" s="182">
        <f>C168</f>
        <v>0</v>
      </c>
      <c r="D167" s="182">
        <f>D168</f>
        <v>0</v>
      </c>
      <c r="E167" s="181" t="e">
        <f t="shared" si="2"/>
        <v>#DIV/0!</v>
      </c>
    </row>
    <row r="168" spans="1:5" s="164" customFormat="1" ht="20.25" hidden="1" customHeight="1">
      <c r="A168" s="172" t="s">
        <v>651</v>
      </c>
      <c r="B168" s="166" t="s">
        <v>652</v>
      </c>
      <c r="C168" s="182"/>
      <c r="D168" s="182"/>
      <c r="E168" s="181" t="e">
        <f t="shared" si="2"/>
        <v>#DIV/0!</v>
      </c>
    </row>
    <row r="169" spans="1:5" s="164" customFormat="1" ht="24" hidden="1" customHeight="1">
      <c r="A169" s="172" t="s">
        <v>653</v>
      </c>
      <c r="B169" s="200" t="s">
        <v>654</v>
      </c>
      <c r="C169" s="182">
        <f>C170</f>
        <v>0</v>
      </c>
      <c r="D169" s="182">
        <f>D170</f>
        <v>0</v>
      </c>
      <c r="E169" s="181" t="e">
        <f t="shared" si="2"/>
        <v>#DIV/0!</v>
      </c>
    </row>
    <row r="170" spans="1:5" s="164" customFormat="1" ht="22.5" hidden="1" customHeight="1">
      <c r="A170" s="172" t="s">
        <v>655</v>
      </c>
      <c r="B170" s="200" t="s">
        <v>656</v>
      </c>
      <c r="C170" s="182"/>
      <c r="D170" s="182"/>
      <c r="E170" s="181" t="e">
        <f t="shared" si="2"/>
        <v>#DIV/0!</v>
      </c>
    </row>
    <row r="171" spans="1:5" s="164" customFormat="1" ht="21" hidden="1" customHeight="1">
      <c r="A171" s="172" t="s">
        <v>657</v>
      </c>
      <c r="B171" s="172" t="s">
        <v>658</v>
      </c>
      <c r="C171" s="181">
        <f>C172</f>
        <v>0</v>
      </c>
      <c r="D171" s="181">
        <f>D172</f>
        <v>0</v>
      </c>
      <c r="E171" s="181" t="e">
        <f t="shared" si="2"/>
        <v>#DIV/0!</v>
      </c>
    </row>
    <row r="172" spans="1:5" s="164" customFormat="1" ht="22.5" hidden="1" customHeight="1">
      <c r="A172" s="172" t="s">
        <v>659</v>
      </c>
      <c r="B172" s="172" t="s">
        <v>660</v>
      </c>
      <c r="C172" s="182"/>
      <c r="D172" s="182"/>
      <c r="E172" s="181" t="e">
        <f t="shared" si="2"/>
        <v>#DIV/0!</v>
      </c>
    </row>
    <row r="173" spans="1:5" s="164" customFormat="1" ht="41.25" customHeight="1">
      <c r="A173" s="171" t="s">
        <v>661</v>
      </c>
      <c r="B173" s="171" t="s">
        <v>662</v>
      </c>
      <c r="C173" s="181">
        <f>C174+C176</f>
        <v>111493</v>
      </c>
      <c r="D173" s="181">
        <f>D174+D176</f>
        <v>111493</v>
      </c>
      <c r="E173" s="181">
        <f t="shared" si="2"/>
        <v>100</v>
      </c>
    </row>
    <row r="174" spans="1:5" s="164" customFormat="1" ht="22.5" customHeight="1">
      <c r="A174" s="172" t="s">
        <v>663</v>
      </c>
      <c r="B174" s="172" t="s">
        <v>664</v>
      </c>
      <c r="C174" s="182">
        <f>C175</f>
        <v>100000</v>
      </c>
      <c r="D174" s="182">
        <f>D175</f>
        <v>100000</v>
      </c>
      <c r="E174" s="182">
        <f t="shared" si="2"/>
        <v>100</v>
      </c>
    </row>
    <row r="175" spans="1:5" s="164" customFormat="1" ht="22.5" customHeight="1">
      <c r="A175" s="172" t="s">
        <v>665</v>
      </c>
      <c r="B175" s="172" t="s">
        <v>666</v>
      </c>
      <c r="C175" s="182">
        <v>100000</v>
      </c>
      <c r="D175" s="182">
        <v>100000</v>
      </c>
      <c r="E175" s="182">
        <f t="shared" si="2"/>
        <v>100</v>
      </c>
    </row>
    <row r="176" spans="1:5" s="164" customFormat="1" ht="22.5" customHeight="1">
      <c r="A176" s="172" t="s">
        <v>667</v>
      </c>
      <c r="B176" s="172" t="s">
        <v>658</v>
      </c>
      <c r="C176" s="182">
        <f>C177</f>
        <v>11493</v>
      </c>
      <c r="D176" s="182">
        <f>D177</f>
        <v>11493</v>
      </c>
      <c r="E176" s="182">
        <f t="shared" si="2"/>
        <v>100</v>
      </c>
    </row>
    <row r="177" spans="1:5" s="164" customFormat="1" ht="22.5" customHeight="1">
      <c r="A177" s="172" t="s">
        <v>668</v>
      </c>
      <c r="B177" s="172" t="s">
        <v>669</v>
      </c>
      <c r="C177" s="182">
        <v>11493</v>
      </c>
      <c r="D177" s="182">
        <v>11493</v>
      </c>
      <c r="E177" s="182">
        <f t="shared" si="2"/>
        <v>100</v>
      </c>
    </row>
    <row r="178" spans="1:5" s="164" customFormat="1" ht="21.75" customHeight="1">
      <c r="A178" s="171" t="s">
        <v>670</v>
      </c>
      <c r="B178" s="168" t="s">
        <v>671</v>
      </c>
      <c r="C178" s="181">
        <f>C183+C187+C185</f>
        <v>356200</v>
      </c>
      <c r="D178" s="181">
        <f>D183+D187+D185</f>
        <v>352782.61</v>
      </c>
      <c r="E178" s="181">
        <f t="shared" si="2"/>
        <v>99.040597978663669</v>
      </c>
    </row>
    <row r="179" spans="1:5" s="164" customFormat="1" ht="56.25" hidden="1" customHeight="1">
      <c r="A179" s="172" t="s">
        <v>672</v>
      </c>
      <c r="B179" s="172" t="s">
        <v>673</v>
      </c>
      <c r="C179" s="181"/>
      <c r="D179" s="181"/>
      <c r="E179" s="181" t="e">
        <f t="shared" si="2"/>
        <v>#DIV/0!</v>
      </c>
    </row>
    <row r="180" spans="1:5" s="164" customFormat="1" ht="56.25" hidden="1" customHeight="1">
      <c r="A180" s="172" t="s">
        <v>674</v>
      </c>
      <c r="B180" s="172" t="s">
        <v>675</v>
      </c>
      <c r="C180" s="182"/>
      <c r="D180" s="182"/>
      <c r="E180" s="181" t="e">
        <f t="shared" si="2"/>
        <v>#DIV/0!</v>
      </c>
    </row>
    <row r="181" spans="1:5" s="164" customFormat="1" ht="26.25" hidden="1" customHeight="1">
      <c r="A181" s="172" t="s">
        <v>676</v>
      </c>
      <c r="B181" s="172" t="s">
        <v>677</v>
      </c>
      <c r="C181" s="182">
        <f>C182</f>
        <v>0</v>
      </c>
      <c r="D181" s="182">
        <f>D182</f>
        <v>0</v>
      </c>
      <c r="E181" s="181" t="e">
        <f t="shared" si="2"/>
        <v>#DIV/0!</v>
      </c>
    </row>
    <row r="182" spans="1:5" s="164" customFormat="1" ht="36" hidden="1" customHeight="1">
      <c r="A182" s="172" t="s">
        <v>678</v>
      </c>
      <c r="B182" s="172" t="s">
        <v>679</v>
      </c>
      <c r="C182" s="182"/>
      <c r="D182" s="182"/>
      <c r="E182" s="181" t="e">
        <f t="shared" si="2"/>
        <v>#DIV/0!</v>
      </c>
    </row>
    <row r="183" spans="1:5" s="164" customFormat="1" ht="42" customHeight="1">
      <c r="A183" s="172" t="s">
        <v>680</v>
      </c>
      <c r="B183" s="166" t="s">
        <v>681</v>
      </c>
      <c r="C183" s="182">
        <f>C184</f>
        <v>310200</v>
      </c>
      <c r="D183" s="182">
        <f>D184</f>
        <v>310200</v>
      </c>
      <c r="E183" s="182">
        <f t="shared" si="2"/>
        <v>100</v>
      </c>
    </row>
    <row r="184" spans="1:5" s="164" customFormat="1" ht="42" customHeight="1">
      <c r="A184" s="172" t="s">
        <v>682</v>
      </c>
      <c r="B184" s="166" t="s">
        <v>683</v>
      </c>
      <c r="C184" s="182">
        <v>310200</v>
      </c>
      <c r="D184" s="182">
        <v>310200</v>
      </c>
      <c r="E184" s="182">
        <f t="shared" si="2"/>
        <v>100</v>
      </c>
    </row>
    <row r="185" spans="1:5" s="164" customFormat="1" ht="42" customHeight="1">
      <c r="A185" s="172" t="s">
        <v>684</v>
      </c>
      <c r="B185" s="166" t="s">
        <v>685</v>
      </c>
      <c r="C185" s="182">
        <f>C186</f>
        <v>1000</v>
      </c>
      <c r="D185" s="182">
        <f>D186</f>
        <v>1000</v>
      </c>
      <c r="E185" s="182">
        <f t="shared" si="2"/>
        <v>100</v>
      </c>
    </row>
    <row r="186" spans="1:5" s="164" customFormat="1" ht="42" customHeight="1">
      <c r="A186" s="172" t="s">
        <v>686</v>
      </c>
      <c r="B186" s="166" t="s">
        <v>687</v>
      </c>
      <c r="C186" s="182">
        <v>1000</v>
      </c>
      <c r="D186" s="182">
        <v>1000</v>
      </c>
      <c r="E186" s="182">
        <f t="shared" si="2"/>
        <v>100</v>
      </c>
    </row>
    <row r="187" spans="1:5" s="164" customFormat="1" ht="42" customHeight="1">
      <c r="A187" s="172" t="s">
        <v>688</v>
      </c>
      <c r="B187" s="166" t="s">
        <v>689</v>
      </c>
      <c r="C187" s="182">
        <f>C188</f>
        <v>45000</v>
      </c>
      <c r="D187" s="182">
        <f>D188</f>
        <v>41582.61</v>
      </c>
      <c r="E187" s="182">
        <f t="shared" si="2"/>
        <v>92.405799999999999</v>
      </c>
    </row>
    <row r="188" spans="1:5" s="164" customFormat="1" ht="42" customHeight="1">
      <c r="A188" s="172" t="s">
        <v>690</v>
      </c>
      <c r="B188" s="166" t="s">
        <v>691</v>
      </c>
      <c r="C188" s="182">
        <v>45000</v>
      </c>
      <c r="D188" s="182">
        <v>41582.61</v>
      </c>
      <c r="E188" s="182">
        <f t="shared" si="2"/>
        <v>92.405799999999999</v>
      </c>
    </row>
    <row r="189" spans="1:5" s="164" customFormat="1" ht="27" customHeight="1">
      <c r="A189" s="171" t="s">
        <v>692</v>
      </c>
      <c r="B189" s="173" t="s">
        <v>693</v>
      </c>
      <c r="C189" s="181">
        <f>C192+C190</f>
        <v>110507</v>
      </c>
      <c r="D189" s="181">
        <f>D192+D190</f>
        <v>110507</v>
      </c>
      <c r="E189" s="181">
        <f t="shared" si="2"/>
        <v>100</v>
      </c>
    </row>
    <row r="190" spans="1:5" s="164" customFormat="1" ht="61.5" customHeight="1">
      <c r="A190" s="172" t="s">
        <v>694</v>
      </c>
      <c r="B190" s="166" t="s">
        <v>695</v>
      </c>
      <c r="C190" s="182">
        <f>C191</f>
        <v>507</v>
      </c>
      <c r="D190" s="182">
        <f>D191</f>
        <v>507</v>
      </c>
      <c r="E190" s="182">
        <f t="shared" si="2"/>
        <v>100</v>
      </c>
    </row>
    <row r="191" spans="1:5" s="164" customFormat="1" ht="62.25" customHeight="1">
      <c r="A191" s="172" t="s">
        <v>696</v>
      </c>
      <c r="B191" s="166" t="s">
        <v>697</v>
      </c>
      <c r="C191" s="182">
        <v>507</v>
      </c>
      <c r="D191" s="182">
        <v>507</v>
      </c>
      <c r="E191" s="182">
        <f t="shared" si="2"/>
        <v>100</v>
      </c>
    </row>
    <row r="192" spans="1:5" s="164" customFormat="1" ht="21" customHeight="1">
      <c r="A192" s="172" t="s">
        <v>698</v>
      </c>
      <c r="B192" s="166" t="s">
        <v>699</v>
      </c>
      <c r="C192" s="182">
        <f>C193</f>
        <v>110000</v>
      </c>
      <c r="D192" s="182">
        <f>D193</f>
        <v>110000</v>
      </c>
      <c r="E192" s="182">
        <f t="shared" si="2"/>
        <v>100</v>
      </c>
    </row>
    <row r="193" spans="1:5" s="164" customFormat="1" ht="41.25" customHeight="1">
      <c r="A193" s="172" t="s">
        <v>700</v>
      </c>
      <c r="B193" s="166" t="s">
        <v>701</v>
      </c>
      <c r="C193" s="182">
        <v>110000</v>
      </c>
      <c r="D193" s="182">
        <v>110000</v>
      </c>
      <c r="E193" s="182">
        <f t="shared" si="2"/>
        <v>100</v>
      </c>
    </row>
    <row r="194" spans="1:5" s="164" customFormat="1" ht="68.25" hidden="1" customHeight="1">
      <c r="A194" s="172" t="s">
        <v>702</v>
      </c>
      <c r="B194" s="172" t="s">
        <v>703</v>
      </c>
      <c r="C194" s="182">
        <f>C195</f>
        <v>0</v>
      </c>
      <c r="D194" s="182">
        <f>D195</f>
        <v>0</v>
      </c>
      <c r="E194" s="181" t="e">
        <f t="shared" si="2"/>
        <v>#DIV/0!</v>
      </c>
    </row>
    <row r="195" spans="1:5" s="164" customFormat="1" ht="60.75" hidden="1" customHeight="1">
      <c r="A195" s="172" t="s">
        <v>704</v>
      </c>
      <c r="B195" s="172" t="s">
        <v>705</v>
      </c>
      <c r="C195" s="182"/>
      <c r="D195" s="182"/>
      <c r="E195" s="181" t="e">
        <f t="shared" si="2"/>
        <v>#DIV/0!</v>
      </c>
    </row>
    <row r="196" spans="1:5" s="164" customFormat="1" ht="29.25" hidden="1" customHeight="1">
      <c r="A196" s="171" t="s">
        <v>706</v>
      </c>
      <c r="B196" s="171" t="s">
        <v>707</v>
      </c>
      <c r="C196" s="181">
        <f>C200</f>
        <v>0</v>
      </c>
      <c r="D196" s="181">
        <f>D200</f>
        <v>0</v>
      </c>
      <c r="E196" s="181" t="e">
        <f t="shared" si="2"/>
        <v>#DIV/0!</v>
      </c>
    </row>
    <row r="197" spans="1:5" s="164" customFormat="1" ht="60.75" hidden="1">
      <c r="A197" s="172" t="s">
        <v>708</v>
      </c>
      <c r="B197" s="172" t="s">
        <v>695</v>
      </c>
      <c r="C197" s="181">
        <f>C198</f>
        <v>0</v>
      </c>
      <c r="D197" s="181">
        <f>D198</f>
        <v>0</v>
      </c>
      <c r="E197" s="181" t="e">
        <f t="shared" si="2"/>
        <v>#DIV/0!</v>
      </c>
    </row>
    <row r="198" spans="1:5" s="164" customFormat="1" ht="60.75" hidden="1">
      <c r="A198" s="172" t="s">
        <v>709</v>
      </c>
      <c r="B198" s="172" t="s">
        <v>710</v>
      </c>
      <c r="C198" s="182"/>
      <c r="D198" s="182"/>
      <c r="E198" s="181" t="e">
        <f t="shared" si="2"/>
        <v>#DIV/0!</v>
      </c>
    </row>
    <row r="199" spans="1:5" s="164" customFormat="1" ht="60.75" hidden="1">
      <c r="A199" s="172" t="s">
        <v>711</v>
      </c>
      <c r="B199" s="186" t="s">
        <v>712</v>
      </c>
      <c r="C199" s="181">
        <f>C200</f>
        <v>0</v>
      </c>
      <c r="D199" s="181">
        <f>D200</f>
        <v>0</v>
      </c>
      <c r="E199" s="181" t="e">
        <f t="shared" si="2"/>
        <v>#DIV/0!</v>
      </c>
    </row>
    <row r="200" spans="1:5" s="164" customFormat="1" ht="57" hidden="1" customHeight="1">
      <c r="A200" s="172" t="s">
        <v>708</v>
      </c>
      <c r="B200" s="172" t="s">
        <v>695</v>
      </c>
      <c r="C200" s="182">
        <f>C201</f>
        <v>0</v>
      </c>
      <c r="D200" s="182">
        <f>D201</f>
        <v>0</v>
      </c>
      <c r="E200" s="181" t="e">
        <f t="shared" si="2"/>
        <v>#DIV/0!</v>
      </c>
    </row>
    <row r="201" spans="1:5" s="164" customFormat="1" ht="57" hidden="1" customHeight="1">
      <c r="A201" s="172" t="s">
        <v>709</v>
      </c>
      <c r="B201" s="172" t="s">
        <v>697</v>
      </c>
      <c r="C201" s="182">
        <v>0</v>
      </c>
      <c r="D201" s="182">
        <v>0</v>
      </c>
      <c r="E201" s="181" t="e">
        <f t="shared" si="2"/>
        <v>#DIV/0!</v>
      </c>
    </row>
    <row r="202" spans="1:5" s="164" customFormat="1" ht="31.5" hidden="1" customHeight="1">
      <c r="A202" s="171" t="s">
        <v>713</v>
      </c>
      <c r="B202" s="171" t="s">
        <v>714</v>
      </c>
      <c r="C202" s="181">
        <f>C203</f>
        <v>0</v>
      </c>
      <c r="D202" s="181">
        <f>D203</f>
        <v>0</v>
      </c>
      <c r="E202" s="181" t="e">
        <f t="shared" si="2"/>
        <v>#DIV/0!</v>
      </c>
    </row>
    <row r="203" spans="1:5" s="164" customFormat="1" ht="31.5" hidden="1" customHeight="1">
      <c r="A203" s="172" t="s">
        <v>715</v>
      </c>
      <c r="B203" s="172" t="s">
        <v>716</v>
      </c>
      <c r="C203" s="182">
        <f>C204</f>
        <v>0</v>
      </c>
      <c r="D203" s="182">
        <f>D204</f>
        <v>0</v>
      </c>
      <c r="E203" s="181" t="e">
        <f t="shared" si="2"/>
        <v>#DIV/0!</v>
      </c>
    </row>
    <row r="204" spans="1:5" s="164" customFormat="1" ht="33" hidden="1" customHeight="1">
      <c r="A204" s="172" t="s">
        <v>717</v>
      </c>
      <c r="B204" s="172" t="s">
        <v>716</v>
      </c>
      <c r="C204" s="182">
        <v>0</v>
      </c>
      <c r="D204" s="182">
        <v>0</v>
      </c>
      <c r="E204" s="181" t="e">
        <f t="shared" si="2"/>
        <v>#DIV/0!</v>
      </c>
    </row>
    <row r="205" spans="1:5" s="164" customFormat="1" ht="23.25" hidden="1" customHeight="1">
      <c r="A205" s="172" t="s">
        <v>718</v>
      </c>
      <c r="B205" s="172" t="s">
        <v>719</v>
      </c>
      <c r="C205" s="182"/>
      <c r="D205" s="182"/>
      <c r="E205" s="181" t="e">
        <f t="shared" si="2"/>
        <v>#DIV/0!</v>
      </c>
    </row>
    <row r="206" spans="1:5" s="164" customFormat="1" ht="21.75" hidden="1" customHeight="1">
      <c r="A206" s="172" t="s">
        <v>720</v>
      </c>
      <c r="B206" s="172" t="s">
        <v>721</v>
      </c>
      <c r="C206" s="181"/>
      <c r="D206" s="181"/>
      <c r="E206" s="181" t="e">
        <f t="shared" si="2"/>
        <v>#DIV/0!</v>
      </c>
    </row>
    <row r="207" spans="1:5" s="164" customFormat="1" ht="19.5" hidden="1" customHeight="1">
      <c r="A207" s="172" t="s">
        <v>722</v>
      </c>
      <c r="B207" s="172" t="s">
        <v>723</v>
      </c>
      <c r="C207" s="182"/>
      <c r="D207" s="182"/>
      <c r="E207" s="181" t="e">
        <f t="shared" si="2"/>
        <v>#DIV/0!</v>
      </c>
    </row>
    <row r="208" spans="1:5" s="167" customFormat="1" ht="20.25" hidden="1" customHeight="1">
      <c r="A208" s="186" t="s">
        <v>724</v>
      </c>
      <c r="B208" s="186" t="s">
        <v>725</v>
      </c>
      <c r="C208" s="181">
        <f>C209</f>
        <v>0</v>
      </c>
      <c r="D208" s="181">
        <f>D209</f>
        <v>0</v>
      </c>
      <c r="E208" s="181" t="e">
        <f t="shared" si="2"/>
        <v>#DIV/0!</v>
      </c>
    </row>
    <row r="209" spans="1:5" s="167" customFormat="1" ht="21.75" hidden="1" customHeight="1">
      <c r="A209" s="186" t="s">
        <v>726</v>
      </c>
      <c r="B209" s="186" t="s">
        <v>727</v>
      </c>
      <c r="C209" s="182"/>
      <c r="D209" s="182"/>
      <c r="E209" s="181" t="e">
        <f t="shared" si="2"/>
        <v>#DIV/0!</v>
      </c>
    </row>
    <row r="210" spans="1:5" s="167" customFormat="1" ht="19.5" hidden="1" customHeight="1">
      <c r="A210" s="172" t="s">
        <v>728</v>
      </c>
      <c r="B210" s="172" t="s">
        <v>729</v>
      </c>
      <c r="C210" s="181">
        <f>C211</f>
        <v>0</v>
      </c>
      <c r="D210" s="181">
        <f>D211</f>
        <v>0</v>
      </c>
      <c r="E210" s="181" t="e">
        <f t="shared" si="2"/>
        <v>#DIV/0!</v>
      </c>
    </row>
    <row r="211" spans="1:5" s="167" customFormat="1" ht="19.5" hidden="1" customHeight="1">
      <c r="A211" s="172" t="s">
        <v>730</v>
      </c>
      <c r="B211" s="172" t="s">
        <v>731</v>
      </c>
      <c r="C211" s="182"/>
      <c r="D211" s="182"/>
      <c r="E211" s="181" t="e">
        <f t="shared" si="2"/>
        <v>#DIV/0!</v>
      </c>
    </row>
    <row r="212" spans="1:5" s="164" customFormat="1" ht="22.5" hidden="1" customHeight="1">
      <c r="A212" s="172" t="s">
        <v>732</v>
      </c>
      <c r="B212" s="172" t="s">
        <v>699</v>
      </c>
      <c r="C212" s="181">
        <f>C213</f>
        <v>0</v>
      </c>
      <c r="D212" s="181">
        <f>D213</f>
        <v>0</v>
      </c>
      <c r="E212" s="181" t="e">
        <f t="shared" si="2"/>
        <v>#DIV/0!</v>
      </c>
    </row>
    <row r="213" spans="1:5" s="164" customFormat="1" ht="24.75" hidden="1" customHeight="1">
      <c r="A213" s="172" t="s">
        <v>718</v>
      </c>
      <c r="B213" s="172" t="s">
        <v>719</v>
      </c>
      <c r="C213" s="201"/>
      <c r="D213" s="201"/>
      <c r="E213" s="181" t="e">
        <f t="shared" si="2"/>
        <v>#DIV/0!</v>
      </c>
    </row>
    <row r="214" spans="1:5" s="164" customFormat="1" ht="20.25" hidden="1" customHeight="1">
      <c r="A214" s="171" t="s">
        <v>733</v>
      </c>
      <c r="B214" s="171" t="s">
        <v>714</v>
      </c>
      <c r="C214" s="181">
        <f>C215</f>
        <v>0</v>
      </c>
      <c r="D214" s="181">
        <f>D215</f>
        <v>0</v>
      </c>
      <c r="E214" s="181" t="e">
        <f>D214/C214*100</f>
        <v>#DIV/0!</v>
      </c>
    </row>
    <row r="215" spans="1:5" s="164" customFormat="1" ht="21.75" hidden="1" customHeight="1">
      <c r="A215" s="172" t="s">
        <v>734</v>
      </c>
      <c r="B215" s="172" t="s">
        <v>735</v>
      </c>
      <c r="C215" s="182">
        <f>C216</f>
        <v>0</v>
      </c>
      <c r="D215" s="182">
        <f>D216</f>
        <v>0</v>
      </c>
      <c r="E215" s="181" t="e">
        <f>D215/C215*100</f>
        <v>#DIV/0!</v>
      </c>
    </row>
    <row r="216" spans="1:5" s="164" customFormat="1" ht="32.25" hidden="1" customHeight="1">
      <c r="A216" s="172" t="s">
        <v>736</v>
      </c>
      <c r="B216" s="172" t="s">
        <v>735</v>
      </c>
      <c r="C216" s="182"/>
      <c r="D216" s="182"/>
      <c r="E216" s="181" t="e">
        <f>D216/C216*100</f>
        <v>#DIV/0!</v>
      </c>
    </row>
    <row r="217" spans="1:5" s="164" customFormat="1" ht="24.6" customHeight="1">
      <c r="A217" s="202" t="s">
        <v>737</v>
      </c>
      <c r="B217" s="202" t="s">
        <v>738</v>
      </c>
      <c r="C217" s="203">
        <f>C17+C121</f>
        <v>27519170</v>
      </c>
      <c r="D217" s="203">
        <f>D17+D121</f>
        <v>25574131.789999999</v>
      </c>
      <c r="E217" s="203">
        <f>D217/C217*100</f>
        <v>92.932060777995844</v>
      </c>
    </row>
    <row r="218" spans="1:5" s="164" customFormat="1" ht="12.75" hidden="1" customHeight="1">
      <c r="A218" s="174"/>
      <c r="B218" s="174" t="s">
        <v>739</v>
      </c>
      <c r="C218" s="174"/>
      <c r="D218" s="174"/>
      <c r="E218" s="175"/>
    </row>
    <row r="219" spans="1:5" s="164" customFormat="1" ht="20.25" hidden="1">
      <c r="A219" s="174"/>
      <c r="B219" s="174" t="s">
        <v>740</v>
      </c>
      <c r="C219" s="174"/>
      <c r="D219" s="174"/>
      <c r="E219" s="175"/>
    </row>
    <row r="220" spans="1:5" s="164" customFormat="1" ht="20.25" hidden="1">
      <c r="A220" s="174"/>
      <c r="B220" s="174" t="s">
        <v>741</v>
      </c>
      <c r="C220" s="174"/>
      <c r="D220" s="174"/>
      <c r="E220" s="175"/>
    </row>
    <row r="221" spans="1:5" s="164" customFormat="1" ht="20.25" hidden="1">
      <c r="A221" s="174"/>
      <c r="B221" s="174" t="s">
        <v>742</v>
      </c>
      <c r="C221" s="174"/>
      <c r="D221" s="174"/>
      <c r="E221" s="175"/>
    </row>
    <row r="222" spans="1:5" s="164" customFormat="1" ht="20.25" hidden="1">
      <c r="A222" s="174"/>
      <c r="B222" s="174" t="s">
        <v>743</v>
      </c>
      <c r="C222" s="174"/>
      <c r="D222" s="174"/>
      <c r="E222" s="175"/>
    </row>
    <row r="223" spans="1:5" s="164" customFormat="1" ht="20.25" hidden="1">
      <c r="A223" s="174"/>
      <c r="B223" s="174" t="s">
        <v>744</v>
      </c>
      <c r="C223" s="174"/>
      <c r="D223" s="174"/>
      <c r="E223" s="175"/>
    </row>
    <row r="224" spans="1:5" s="164" customFormat="1" ht="20.25" hidden="1">
      <c r="A224" s="174"/>
      <c r="B224" s="174"/>
      <c r="C224" s="174"/>
      <c r="D224" s="174"/>
      <c r="E224" s="175"/>
    </row>
    <row r="225" spans="1:5" s="164" customFormat="1" ht="20.25" hidden="1">
      <c r="A225" s="174"/>
      <c r="B225" s="174" t="s">
        <v>745</v>
      </c>
      <c r="C225" s="174"/>
      <c r="D225" s="174"/>
      <c r="E225" s="176"/>
    </row>
    <row r="226" spans="1:5" s="164" customFormat="1" ht="20.25" hidden="1">
      <c r="A226" s="174"/>
      <c r="B226" s="177" t="s">
        <v>746</v>
      </c>
      <c r="C226" s="177"/>
      <c r="D226" s="177"/>
      <c r="E226" s="176"/>
    </row>
    <row r="227" spans="1:5" ht="18.75">
      <c r="A227" s="3"/>
      <c r="B227" s="3"/>
      <c r="C227" s="3"/>
      <c r="D227" s="3"/>
      <c r="E227" s="178"/>
    </row>
  </sheetData>
  <sheetProtection selectLockedCells="1" selectUnlockedCells="1"/>
  <mergeCells count="13">
    <mergeCell ref="B1:E1"/>
    <mergeCell ref="B2:E2"/>
    <mergeCell ref="B3:E3"/>
    <mergeCell ref="B4:E4"/>
    <mergeCell ref="B5:E5"/>
    <mergeCell ref="B6:E6"/>
    <mergeCell ref="A14:G14"/>
    <mergeCell ref="B7:E7"/>
    <mergeCell ref="B8:E8"/>
    <mergeCell ref="B9:E9"/>
    <mergeCell ref="B10:E10"/>
    <mergeCell ref="A12:E12"/>
    <mergeCell ref="A13:F13"/>
  </mergeCells>
  <pageMargins left="0.78740157480314965" right="0.39370078740157483" top="0.19685039370078741" bottom="0.39370078740157483" header="0.51181102362204722" footer="0.51181102362204722"/>
  <pageSetup paperSize="9" scale="48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36"/>
  <sheetViews>
    <sheetView view="pageBreakPreview" topLeftCell="A45" zoomScaleNormal="80" workbookViewId="0">
      <selection activeCell="A36" sqref="A36"/>
    </sheetView>
  </sheetViews>
  <sheetFormatPr defaultRowHeight="12.75"/>
  <cols>
    <col min="1" max="1" width="73.85546875" customWidth="1"/>
    <col min="2" max="2" width="9.5703125" style="28" customWidth="1"/>
    <col min="3" max="3" width="8" style="29" customWidth="1"/>
    <col min="4" max="4" width="7.140625" style="29" customWidth="1"/>
    <col min="5" max="5" width="16.42578125" style="29" customWidth="1"/>
    <col min="6" max="6" width="5.5703125" style="29" customWidth="1"/>
    <col min="7" max="7" width="15.85546875" style="29" customWidth="1"/>
    <col min="8" max="8" width="16.7109375" style="29" customWidth="1"/>
    <col min="9" max="9" width="11" style="30" customWidth="1"/>
    <col min="10" max="10" width="9.140625" hidden="1" customWidth="1"/>
    <col min="11" max="11" width="16.28515625" hidden="1" customWidth="1"/>
    <col min="12" max="12" width="1.42578125" hidden="1" customWidth="1"/>
    <col min="13" max="14" width="9.140625" hidden="1" customWidth="1"/>
  </cols>
  <sheetData>
    <row r="1" spans="1:12" ht="16.5">
      <c r="A1" t="s">
        <v>157</v>
      </c>
      <c r="B1" s="41"/>
      <c r="C1" s="117" t="s">
        <v>769</v>
      </c>
      <c r="D1" s="118"/>
      <c r="E1" s="118"/>
      <c r="F1" s="118"/>
      <c r="G1" s="118"/>
      <c r="H1" s="118"/>
      <c r="I1" s="119"/>
      <c r="J1" s="31"/>
    </row>
    <row r="2" spans="1:12" ht="16.5">
      <c r="B2" s="41"/>
      <c r="C2" s="117" t="s">
        <v>322</v>
      </c>
      <c r="D2" s="118"/>
      <c r="E2" s="118"/>
      <c r="F2" s="118"/>
      <c r="G2" s="118"/>
      <c r="H2" s="118"/>
      <c r="I2" s="119"/>
      <c r="J2" s="119"/>
      <c r="K2" s="118"/>
    </row>
    <row r="3" spans="1:12" ht="16.5">
      <c r="B3" s="41"/>
      <c r="C3" s="117" t="s">
        <v>2</v>
      </c>
      <c r="D3" s="118"/>
      <c r="E3" s="118"/>
      <c r="F3" s="118"/>
      <c r="G3" s="118"/>
      <c r="H3" s="118"/>
      <c r="I3" s="120"/>
      <c r="J3" s="120"/>
      <c r="K3" s="118"/>
    </row>
    <row r="4" spans="1:12" ht="16.5">
      <c r="B4" s="41"/>
      <c r="C4" s="121" t="s">
        <v>770</v>
      </c>
      <c r="D4" s="122"/>
      <c r="E4" s="122"/>
      <c r="F4" s="122"/>
      <c r="G4" s="122"/>
      <c r="H4" s="122"/>
      <c r="I4" s="123"/>
      <c r="J4" s="119"/>
      <c r="K4" s="122"/>
    </row>
    <row r="5" spans="1:12" ht="16.5">
      <c r="B5" s="41"/>
      <c r="C5" s="121"/>
      <c r="D5" s="122"/>
      <c r="E5" s="122"/>
      <c r="F5" s="122"/>
      <c r="G5" s="122"/>
      <c r="H5" s="122"/>
      <c r="I5" s="119"/>
      <c r="J5" s="119"/>
      <c r="K5" s="122"/>
    </row>
    <row r="6" spans="1:12" ht="16.5">
      <c r="B6" s="41"/>
      <c r="C6" s="121"/>
      <c r="D6" s="123"/>
      <c r="E6" s="123"/>
      <c r="F6" s="123"/>
      <c r="G6" s="123"/>
      <c r="H6" s="123"/>
      <c r="I6" s="123"/>
      <c r="J6" s="123"/>
      <c r="K6" s="123"/>
    </row>
    <row r="7" spans="1:12" ht="16.5">
      <c r="B7" s="41"/>
      <c r="C7" s="117"/>
      <c r="D7" s="118"/>
      <c r="E7" s="118"/>
      <c r="F7" s="123"/>
      <c r="G7" s="123"/>
      <c r="H7" s="123"/>
      <c r="I7" s="123"/>
      <c r="J7" s="123"/>
      <c r="K7" s="123"/>
    </row>
    <row r="8" spans="1:12" ht="16.5">
      <c r="B8" s="41"/>
      <c r="C8" s="121"/>
      <c r="D8" s="122"/>
      <c r="E8" s="122"/>
      <c r="F8" s="122"/>
      <c r="G8" s="122"/>
      <c r="H8" s="122"/>
      <c r="I8" s="119"/>
      <c r="J8" s="119"/>
      <c r="K8" s="122"/>
    </row>
    <row r="9" spans="1:12" ht="16.5">
      <c r="B9" s="41"/>
      <c r="C9" s="121"/>
      <c r="D9" s="122"/>
      <c r="E9" s="122"/>
      <c r="F9" s="122"/>
      <c r="G9" s="122"/>
      <c r="H9" s="122"/>
      <c r="I9" s="119"/>
      <c r="J9" s="119"/>
      <c r="K9" s="122"/>
    </row>
    <row r="10" spans="1:12" ht="16.5">
      <c r="B10" s="41"/>
      <c r="C10" s="121"/>
      <c r="D10" s="122"/>
      <c r="E10" s="122"/>
      <c r="F10" s="122"/>
      <c r="G10" s="122"/>
      <c r="H10" s="122"/>
      <c r="I10" s="119"/>
      <c r="J10" s="119"/>
      <c r="K10" s="122"/>
    </row>
    <row r="11" spans="1:12" ht="19.5" customHeight="1"/>
    <row r="12" spans="1:12" ht="20.25">
      <c r="A12" s="319" t="s">
        <v>747</v>
      </c>
      <c r="B12" s="319"/>
      <c r="C12" s="319"/>
      <c r="D12" s="319"/>
      <c r="E12" s="319"/>
      <c r="F12" s="327"/>
      <c r="G12" s="327"/>
      <c r="H12" s="327"/>
      <c r="I12" s="327"/>
      <c r="J12" s="327"/>
      <c r="K12" s="327"/>
      <c r="L12" s="327"/>
    </row>
    <row r="13" spans="1:12" ht="18.75" customHeight="1">
      <c r="A13" s="328" t="s">
        <v>766</v>
      </c>
      <c r="B13" s="328"/>
      <c r="C13" s="328"/>
      <c r="D13" s="328"/>
      <c r="E13" s="328"/>
      <c r="F13" s="328"/>
      <c r="G13" s="328"/>
      <c r="H13" s="328"/>
      <c r="I13" s="328"/>
      <c r="J13" s="328"/>
      <c r="K13" s="328"/>
      <c r="L13" s="328"/>
    </row>
    <row r="14" spans="1:12" ht="18.75" customHeight="1">
      <c r="A14" s="328" t="s">
        <v>768</v>
      </c>
      <c r="B14" s="328"/>
      <c r="C14" s="328"/>
      <c r="D14" s="328"/>
      <c r="E14" s="328"/>
      <c r="F14" s="328"/>
      <c r="G14" s="328"/>
      <c r="H14" s="328"/>
      <c r="I14" s="328"/>
      <c r="J14" s="328"/>
      <c r="K14" s="328"/>
    </row>
    <row r="15" spans="1:12" ht="18.75" customHeight="1">
      <c r="A15" s="328" t="s">
        <v>767</v>
      </c>
      <c r="B15" s="328"/>
      <c r="C15" s="328"/>
      <c r="D15" s="328"/>
      <c r="E15" s="328"/>
      <c r="F15" s="328"/>
      <c r="G15" s="328"/>
      <c r="H15" s="328"/>
      <c r="I15" s="328"/>
      <c r="J15" s="328"/>
      <c r="K15" s="328"/>
    </row>
    <row r="16" spans="1:12" ht="19.5" thickBot="1">
      <c r="A16" s="24"/>
      <c r="B16" s="34"/>
      <c r="C16" s="35" t="s">
        <v>157</v>
      </c>
      <c r="D16" s="36"/>
      <c r="E16" s="36"/>
      <c r="F16" s="36"/>
      <c r="G16" s="36"/>
      <c r="H16" s="36"/>
      <c r="I16" s="37" t="s">
        <v>101</v>
      </c>
    </row>
    <row r="17" spans="1:9" ht="55.5" customHeight="1" thickBot="1">
      <c r="A17" s="105" t="s">
        <v>103</v>
      </c>
      <c r="B17" s="106"/>
      <c r="C17" s="107" t="s">
        <v>3</v>
      </c>
      <c r="D17" s="107" t="s">
        <v>4</v>
      </c>
      <c r="E17" s="107" t="s">
        <v>5</v>
      </c>
      <c r="F17" s="107" t="s">
        <v>6</v>
      </c>
      <c r="G17" s="108" t="s">
        <v>317</v>
      </c>
      <c r="H17" s="205" t="s">
        <v>763</v>
      </c>
      <c r="I17" s="206" t="s">
        <v>750</v>
      </c>
    </row>
    <row r="18" spans="1:9" ht="36" customHeight="1">
      <c r="A18" s="231" t="s">
        <v>1</v>
      </c>
      <c r="B18" s="232" t="s">
        <v>0</v>
      </c>
      <c r="C18" s="233"/>
      <c r="D18" s="233"/>
      <c r="E18" s="233"/>
      <c r="F18" s="233"/>
      <c r="G18" s="234"/>
      <c r="H18" s="234"/>
      <c r="I18" s="235"/>
    </row>
    <row r="19" spans="1:9" ht="16.5">
      <c r="A19" s="82" t="s">
        <v>7</v>
      </c>
      <c r="B19" s="74" t="s">
        <v>0</v>
      </c>
      <c r="C19" s="75" t="s">
        <v>8</v>
      </c>
      <c r="D19" s="75"/>
      <c r="E19" s="75"/>
      <c r="F19" s="75"/>
      <c r="G19" s="208">
        <f>G20+G25+G30+G45+G40</f>
        <v>5872472</v>
      </c>
      <c r="H19" s="208">
        <f>H20+H25+H30+H45+H40</f>
        <v>5435210.3999999994</v>
      </c>
      <c r="I19" s="83">
        <f>H19/G19*100</f>
        <v>92.554045383272992</v>
      </c>
    </row>
    <row r="20" spans="1:9" ht="33">
      <c r="A20" s="236" t="s">
        <v>9</v>
      </c>
      <c r="B20" s="76" t="s">
        <v>0</v>
      </c>
      <c r="C20" s="76" t="s">
        <v>8</v>
      </c>
      <c r="D20" s="77" t="s">
        <v>10</v>
      </c>
      <c r="E20" s="77"/>
      <c r="F20" s="77"/>
      <c r="G20" s="209">
        <f t="shared" ref="G20:H23" si="0">G21</f>
        <v>1174039</v>
      </c>
      <c r="H20" s="209">
        <f t="shared" si="0"/>
        <v>1166911.8600000001</v>
      </c>
      <c r="I20" s="83">
        <f t="shared" ref="I20:I83" si="1">H20/G20*100</f>
        <v>99.392938394721142</v>
      </c>
    </row>
    <row r="21" spans="1:9" ht="49.5">
      <c r="A21" s="66" t="s">
        <v>11</v>
      </c>
      <c r="B21" s="78" t="s">
        <v>0</v>
      </c>
      <c r="C21" s="78" t="s">
        <v>8</v>
      </c>
      <c r="D21" s="78" t="s">
        <v>10</v>
      </c>
      <c r="E21" s="210" t="s">
        <v>159</v>
      </c>
      <c r="F21" s="79"/>
      <c r="G21" s="211">
        <f t="shared" si="0"/>
        <v>1174039</v>
      </c>
      <c r="H21" s="211">
        <f t="shared" si="0"/>
        <v>1166911.8600000001</v>
      </c>
      <c r="I21" s="264">
        <f t="shared" si="1"/>
        <v>99.392938394721142</v>
      </c>
    </row>
    <row r="22" spans="1:9" ht="16.5">
      <c r="A22" s="66" t="s">
        <v>12</v>
      </c>
      <c r="B22" s="78" t="s">
        <v>0</v>
      </c>
      <c r="C22" s="78" t="s">
        <v>8</v>
      </c>
      <c r="D22" s="79" t="s">
        <v>10</v>
      </c>
      <c r="E22" s="210" t="s">
        <v>160</v>
      </c>
      <c r="F22" s="79"/>
      <c r="G22" s="211">
        <f t="shared" si="0"/>
        <v>1174039</v>
      </c>
      <c r="H22" s="211">
        <f t="shared" si="0"/>
        <v>1166911.8600000001</v>
      </c>
      <c r="I22" s="264">
        <f t="shared" si="1"/>
        <v>99.392938394721142</v>
      </c>
    </row>
    <row r="23" spans="1:9" ht="20.25" customHeight="1">
      <c r="A23" s="66" t="s">
        <v>13</v>
      </c>
      <c r="B23" s="78" t="s">
        <v>0</v>
      </c>
      <c r="C23" s="78" t="s">
        <v>8</v>
      </c>
      <c r="D23" s="78" t="s">
        <v>10</v>
      </c>
      <c r="E23" s="210" t="s">
        <v>161</v>
      </c>
      <c r="F23" s="79"/>
      <c r="G23" s="211">
        <f t="shared" si="0"/>
        <v>1174039</v>
      </c>
      <c r="H23" s="211">
        <f t="shared" si="0"/>
        <v>1166911.8600000001</v>
      </c>
      <c r="I23" s="264">
        <f t="shared" si="1"/>
        <v>99.392938394721142</v>
      </c>
    </row>
    <row r="24" spans="1:9" ht="21.75" customHeight="1">
      <c r="A24" s="66" t="s">
        <v>14</v>
      </c>
      <c r="B24" s="78" t="s">
        <v>0</v>
      </c>
      <c r="C24" s="78" t="s">
        <v>8</v>
      </c>
      <c r="D24" s="78" t="s">
        <v>10</v>
      </c>
      <c r="E24" s="210" t="s">
        <v>161</v>
      </c>
      <c r="F24" s="79" t="s">
        <v>15</v>
      </c>
      <c r="G24" s="211">
        <v>1174039</v>
      </c>
      <c r="H24" s="211">
        <v>1166911.8600000001</v>
      </c>
      <c r="I24" s="264">
        <f t="shared" si="1"/>
        <v>99.392938394721142</v>
      </c>
    </row>
    <row r="25" spans="1:9" ht="54.75" customHeight="1">
      <c r="A25" s="236" t="s">
        <v>16</v>
      </c>
      <c r="B25" s="76" t="s">
        <v>0</v>
      </c>
      <c r="C25" s="76" t="s">
        <v>8</v>
      </c>
      <c r="D25" s="77" t="s">
        <v>17</v>
      </c>
      <c r="E25" s="77"/>
      <c r="F25" s="77"/>
      <c r="G25" s="209">
        <f t="shared" ref="G25:H28" si="2">G26</f>
        <v>457158</v>
      </c>
      <c r="H25" s="209">
        <f t="shared" si="2"/>
        <v>454188.66</v>
      </c>
      <c r="I25" s="83">
        <f t="shared" si="1"/>
        <v>99.35047839040331</v>
      </c>
    </row>
    <row r="26" spans="1:9" ht="49.5">
      <c r="A26" s="66" t="s">
        <v>11</v>
      </c>
      <c r="B26" s="78" t="s">
        <v>0</v>
      </c>
      <c r="C26" s="78" t="s">
        <v>8</v>
      </c>
      <c r="D26" s="79" t="s">
        <v>17</v>
      </c>
      <c r="E26" s="210" t="s">
        <v>159</v>
      </c>
      <c r="F26" s="79"/>
      <c r="G26" s="211">
        <f t="shared" si="2"/>
        <v>457158</v>
      </c>
      <c r="H26" s="211">
        <f t="shared" si="2"/>
        <v>454188.66</v>
      </c>
      <c r="I26" s="264">
        <f t="shared" si="1"/>
        <v>99.35047839040331</v>
      </c>
    </row>
    <row r="27" spans="1:9" ht="33.75" customHeight="1">
      <c r="A27" s="66" t="s">
        <v>18</v>
      </c>
      <c r="B27" s="78" t="s">
        <v>0</v>
      </c>
      <c r="C27" s="78" t="s">
        <v>8</v>
      </c>
      <c r="D27" s="79" t="s">
        <v>17</v>
      </c>
      <c r="E27" s="210" t="s">
        <v>162</v>
      </c>
      <c r="F27" s="79"/>
      <c r="G27" s="211">
        <f t="shared" si="2"/>
        <v>457158</v>
      </c>
      <c r="H27" s="211">
        <f t="shared" si="2"/>
        <v>454188.66</v>
      </c>
      <c r="I27" s="264">
        <f t="shared" si="1"/>
        <v>99.35047839040331</v>
      </c>
    </row>
    <row r="28" spans="1:9" ht="36" customHeight="1">
      <c r="A28" s="66" t="s">
        <v>19</v>
      </c>
      <c r="B28" s="78" t="s">
        <v>0</v>
      </c>
      <c r="C28" s="78" t="s">
        <v>8</v>
      </c>
      <c r="D28" s="79" t="s">
        <v>17</v>
      </c>
      <c r="E28" s="210" t="s">
        <v>163</v>
      </c>
      <c r="F28" s="79"/>
      <c r="G28" s="211">
        <f t="shared" si="2"/>
        <v>457158</v>
      </c>
      <c r="H28" s="211">
        <f t="shared" si="2"/>
        <v>454188.66</v>
      </c>
      <c r="I28" s="264">
        <f t="shared" si="1"/>
        <v>99.35047839040331</v>
      </c>
    </row>
    <row r="29" spans="1:9" ht="24" customHeight="1">
      <c r="A29" s="66" t="s">
        <v>14</v>
      </c>
      <c r="B29" s="78" t="s">
        <v>0</v>
      </c>
      <c r="C29" s="78" t="s">
        <v>8</v>
      </c>
      <c r="D29" s="79" t="s">
        <v>17</v>
      </c>
      <c r="E29" s="210" t="s">
        <v>163</v>
      </c>
      <c r="F29" s="79" t="s">
        <v>15</v>
      </c>
      <c r="G29" s="211">
        <v>457158</v>
      </c>
      <c r="H29" s="211">
        <v>454188.66</v>
      </c>
      <c r="I29" s="264">
        <f t="shared" si="1"/>
        <v>99.35047839040331</v>
      </c>
    </row>
    <row r="30" spans="1:9" ht="49.5">
      <c r="A30" s="236" t="s">
        <v>20</v>
      </c>
      <c r="B30" s="76" t="s">
        <v>0</v>
      </c>
      <c r="C30" s="76" t="s">
        <v>8</v>
      </c>
      <c r="D30" s="76" t="s">
        <v>21</v>
      </c>
      <c r="E30" s="76"/>
      <c r="F30" s="76"/>
      <c r="G30" s="209">
        <f>G31</f>
        <v>3958275</v>
      </c>
      <c r="H30" s="209">
        <f>H31</f>
        <v>3574415.7699999996</v>
      </c>
      <c r="I30" s="83">
        <f t="shared" si="1"/>
        <v>90.302360750579467</v>
      </c>
    </row>
    <row r="31" spans="1:9" ht="49.5">
      <c r="A31" s="66" t="s">
        <v>11</v>
      </c>
      <c r="B31" s="78" t="s">
        <v>0</v>
      </c>
      <c r="C31" s="78" t="s">
        <v>8</v>
      </c>
      <c r="D31" s="79" t="s">
        <v>21</v>
      </c>
      <c r="E31" s="210" t="s">
        <v>159</v>
      </c>
      <c r="F31" s="79"/>
      <c r="G31" s="211">
        <f>G32</f>
        <v>3958275</v>
      </c>
      <c r="H31" s="211">
        <f>H32</f>
        <v>3574415.7699999996</v>
      </c>
      <c r="I31" s="264">
        <f t="shared" si="1"/>
        <v>90.302360750579467</v>
      </c>
    </row>
    <row r="32" spans="1:9" ht="21" customHeight="1">
      <c r="A32" s="66" t="s">
        <v>22</v>
      </c>
      <c r="B32" s="78" t="s">
        <v>0</v>
      </c>
      <c r="C32" s="78" t="s">
        <v>8</v>
      </c>
      <c r="D32" s="79" t="s">
        <v>21</v>
      </c>
      <c r="E32" s="210" t="s">
        <v>164</v>
      </c>
      <c r="F32" s="79"/>
      <c r="G32" s="211">
        <f>G33+G36</f>
        <v>3958275</v>
      </c>
      <c r="H32" s="211">
        <f>H33+H36</f>
        <v>3574415.7699999996</v>
      </c>
      <c r="I32" s="264">
        <f t="shared" si="1"/>
        <v>90.302360750579467</v>
      </c>
    </row>
    <row r="33" spans="1:9" ht="21.75" customHeight="1">
      <c r="A33" s="66" t="s">
        <v>23</v>
      </c>
      <c r="B33" s="78" t="s">
        <v>0</v>
      </c>
      <c r="C33" s="78" t="s">
        <v>8</v>
      </c>
      <c r="D33" s="79" t="s">
        <v>21</v>
      </c>
      <c r="E33" s="210" t="s">
        <v>165</v>
      </c>
      <c r="F33" s="79"/>
      <c r="G33" s="211">
        <f>G34+G35+G38+G39</f>
        <v>3957275</v>
      </c>
      <c r="H33" s="211">
        <f>H34+H35+H38+H39</f>
        <v>3573415.7699999996</v>
      </c>
      <c r="I33" s="264">
        <f t="shared" si="1"/>
        <v>90.299910165454762</v>
      </c>
    </row>
    <row r="34" spans="1:9" ht="21" customHeight="1">
      <c r="A34" s="66" t="s">
        <v>14</v>
      </c>
      <c r="B34" s="78" t="s">
        <v>0</v>
      </c>
      <c r="C34" s="78" t="s">
        <v>8</v>
      </c>
      <c r="D34" s="79" t="s">
        <v>21</v>
      </c>
      <c r="E34" s="210" t="s">
        <v>165</v>
      </c>
      <c r="F34" s="79" t="s">
        <v>15</v>
      </c>
      <c r="G34" s="211">
        <v>2676118</v>
      </c>
      <c r="H34" s="211">
        <v>2645306.11</v>
      </c>
      <c r="I34" s="264">
        <f t="shared" si="1"/>
        <v>98.848634850929585</v>
      </c>
    </row>
    <row r="35" spans="1:9" ht="33">
      <c r="A35" s="84" t="s">
        <v>24</v>
      </c>
      <c r="B35" s="78" t="s">
        <v>0</v>
      </c>
      <c r="C35" s="78" t="s">
        <v>8</v>
      </c>
      <c r="D35" s="79" t="s">
        <v>21</v>
      </c>
      <c r="E35" s="210" t="s">
        <v>165</v>
      </c>
      <c r="F35" s="79" t="s">
        <v>25</v>
      </c>
      <c r="G35" s="211">
        <v>1105631</v>
      </c>
      <c r="H35" s="211">
        <v>796348.53</v>
      </c>
      <c r="I35" s="264">
        <f t="shared" si="1"/>
        <v>72.026610143890693</v>
      </c>
    </row>
    <row r="36" spans="1:9" ht="49.5">
      <c r="A36" s="86" t="s">
        <v>350</v>
      </c>
      <c r="B36" s="78" t="s">
        <v>0</v>
      </c>
      <c r="C36" s="78" t="s">
        <v>8</v>
      </c>
      <c r="D36" s="79" t="s">
        <v>21</v>
      </c>
      <c r="E36" s="210" t="s">
        <v>351</v>
      </c>
      <c r="F36" s="79"/>
      <c r="G36" s="211">
        <f>G37</f>
        <v>1000</v>
      </c>
      <c r="H36" s="211">
        <f>H37</f>
        <v>1000</v>
      </c>
      <c r="I36" s="264">
        <f t="shared" si="1"/>
        <v>100</v>
      </c>
    </row>
    <row r="37" spans="1:9" ht="33">
      <c r="A37" s="84" t="s">
        <v>24</v>
      </c>
      <c r="B37" s="78" t="s">
        <v>0</v>
      </c>
      <c r="C37" s="78" t="s">
        <v>8</v>
      </c>
      <c r="D37" s="79" t="s">
        <v>21</v>
      </c>
      <c r="E37" s="210" t="s">
        <v>351</v>
      </c>
      <c r="F37" s="79" t="s">
        <v>25</v>
      </c>
      <c r="G37" s="211">
        <v>1000</v>
      </c>
      <c r="H37" s="211">
        <v>1000</v>
      </c>
      <c r="I37" s="264">
        <f t="shared" si="1"/>
        <v>100</v>
      </c>
    </row>
    <row r="38" spans="1:9" ht="16.5">
      <c r="A38" s="85" t="s">
        <v>26</v>
      </c>
      <c r="B38" s="78" t="s">
        <v>0</v>
      </c>
      <c r="C38" s="78" t="s">
        <v>8</v>
      </c>
      <c r="D38" s="79" t="s">
        <v>21</v>
      </c>
      <c r="E38" s="210" t="s">
        <v>165</v>
      </c>
      <c r="F38" s="79" t="s">
        <v>27</v>
      </c>
      <c r="G38" s="211">
        <v>137604</v>
      </c>
      <c r="H38" s="211">
        <v>103840</v>
      </c>
      <c r="I38" s="264">
        <f t="shared" si="1"/>
        <v>75.462922589459609</v>
      </c>
    </row>
    <row r="39" spans="1:9" ht="16.5">
      <c r="A39" s="85" t="s">
        <v>257</v>
      </c>
      <c r="B39" s="78" t="s">
        <v>0</v>
      </c>
      <c r="C39" s="78" t="s">
        <v>8</v>
      </c>
      <c r="D39" s="79" t="s">
        <v>21</v>
      </c>
      <c r="E39" s="210" t="s">
        <v>165</v>
      </c>
      <c r="F39" s="79" t="s">
        <v>258</v>
      </c>
      <c r="G39" s="211">
        <v>37922</v>
      </c>
      <c r="H39" s="211">
        <v>27921.13</v>
      </c>
      <c r="I39" s="264">
        <f t="shared" si="1"/>
        <v>73.627788618743736</v>
      </c>
    </row>
    <row r="40" spans="1:9" ht="16.5">
      <c r="A40" s="65" t="s">
        <v>166</v>
      </c>
      <c r="B40" s="213" t="s">
        <v>0</v>
      </c>
      <c r="C40" s="213" t="s">
        <v>8</v>
      </c>
      <c r="D40" s="213" t="s">
        <v>78</v>
      </c>
      <c r="E40" s="213"/>
      <c r="F40" s="213"/>
      <c r="G40" s="209">
        <f t="shared" ref="G40:H43" si="3">G41</f>
        <v>25000</v>
      </c>
      <c r="H40" s="209">
        <f t="shared" si="3"/>
        <v>0</v>
      </c>
      <c r="I40" s="83">
        <f t="shared" si="1"/>
        <v>0</v>
      </c>
    </row>
    <row r="41" spans="1:9" ht="49.5">
      <c r="A41" s="237" t="s">
        <v>11</v>
      </c>
      <c r="B41" s="72" t="s">
        <v>0</v>
      </c>
      <c r="C41" s="210" t="s">
        <v>8</v>
      </c>
      <c r="D41" s="210" t="s">
        <v>78</v>
      </c>
      <c r="E41" s="79" t="s">
        <v>159</v>
      </c>
      <c r="F41" s="80"/>
      <c r="G41" s="211">
        <f t="shared" si="3"/>
        <v>25000</v>
      </c>
      <c r="H41" s="211">
        <f t="shared" si="3"/>
        <v>0</v>
      </c>
      <c r="I41" s="83">
        <f t="shared" si="1"/>
        <v>0</v>
      </c>
    </row>
    <row r="42" spans="1:9" ht="21.75" customHeight="1">
      <c r="A42" s="66" t="s">
        <v>28</v>
      </c>
      <c r="B42" s="72" t="s">
        <v>0</v>
      </c>
      <c r="C42" s="210" t="s">
        <v>8</v>
      </c>
      <c r="D42" s="210" t="s">
        <v>78</v>
      </c>
      <c r="E42" s="79" t="s">
        <v>167</v>
      </c>
      <c r="F42" s="80"/>
      <c r="G42" s="211">
        <f t="shared" si="3"/>
        <v>25000</v>
      </c>
      <c r="H42" s="211">
        <f t="shared" si="3"/>
        <v>0</v>
      </c>
      <c r="I42" s="83">
        <f t="shared" si="1"/>
        <v>0</v>
      </c>
    </row>
    <row r="43" spans="1:9" ht="36" customHeight="1">
      <c r="A43" s="66" t="s">
        <v>39</v>
      </c>
      <c r="B43" s="72" t="s">
        <v>0</v>
      </c>
      <c r="C43" s="210" t="s">
        <v>8</v>
      </c>
      <c r="D43" s="210" t="s">
        <v>78</v>
      </c>
      <c r="E43" s="79" t="s">
        <v>168</v>
      </c>
      <c r="F43" s="80"/>
      <c r="G43" s="211">
        <f t="shared" si="3"/>
        <v>25000</v>
      </c>
      <c r="H43" s="211">
        <f t="shared" si="3"/>
        <v>0</v>
      </c>
      <c r="I43" s="83">
        <f t="shared" si="1"/>
        <v>0</v>
      </c>
    </row>
    <row r="44" spans="1:9" ht="16.5">
      <c r="A44" s="66" t="s">
        <v>40</v>
      </c>
      <c r="B44" s="72" t="s">
        <v>0</v>
      </c>
      <c r="C44" s="210" t="s">
        <v>8</v>
      </c>
      <c r="D44" s="210" t="s">
        <v>78</v>
      </c>
      <c r="E44" s="79" t="s">
        <v>168</v>
      </c>
      <c r="F44" s="80" t="s">
        <v>41</v>
      </c>
      <c r="G44" s="211">
        <v>25000</v>
      </c>
      <c r="H44" s="211">
        <v>0</v>
      </c>
      <c r="I44" s="83">
        <f t="shared" si="1"/>
        <v>0</v>
      </c>
    </row>
    <row r="45" spans="1:9" ht="16.5">
      <c r="A45" s="236" t="s">
        <v>28</v>
      </c>
      <c r="B45" s="76" t="s">
        <v>0</v>
      </c>
      <c r="C45" s="76" t="s">
        <v>8</v>
      </c>
      <c r="D45" s="76" t="s">
        <v>29</v>
      </c>
      <c r="E45" s="77"/>
      <c r="F45" s="77"/>
      <c r="G45" s="209">
        <f>G46+G53</f>
        <v>258000</v>
      </c>
      <c r="H45" s="209">
        <f>H46+H53</f>
        <v>239694.11</v>
      </c>
      <c r="I45" s="83">
        <f t="shared" si="1"/>
        <v>92.904693798449614</v>
      </c>
    </row>
    <row r="46" spans="1:9" ht="49.5">
      <c r="A46" s="66" t="s">
        <v>11</v>
      </c>
      <c r="B46" s="78" t="s">
        <v>0</v>
      </c>
      <c r="C46" s="78" t="s">
        <v>8</v>
      </c>
      <c r="D46" s="79" t="s">
        <v>29</v>
      </c>
      <c r="E46" s="79" t="s">
        <v>169</v>
      </c>
      <c r="F46" s="79"/>
      <c r="G46" s="211">
        <f>G47</f>
        <v>208000</v>
      </c>
      <c r="H46" s="211">
        <f>H47</f>
        <v>189694.11</v>
      </c>
      <c r="I46" s="264">
        <f t="shared" si="1"/>
        <v>91.199091346153836</v>
      </c>
    </row>
    <row r="47" spans="1:9" ht="16.5">
      <c r="A47" s="66" t="s">
        <v>28</v>
      </c>
      <c r="B47" s="78" t="s">
        <v>0</v>
      </c>
      <c r="C47" s="79" t="s">
        <v>8</v>
      </c>
      <c r="D47" s="79" t="s">
        <v>29</v>
      </c>
      <c r="E47" s="79" t="s">
        <v>167</v>
      </c>
      <c r="F47" s="79"/>
      <c r="G47" s="211">
        <f>G48+G51</f>
        <v>208000</v>
      </c>
      <c r="H47" s="211">
        <f>H48+H51</f>
        <v>189694.11</v>
      </c>
      <c r="I47" s="264">
        <f t="shared" si="1"/>
        <v>91.199091346153836</v>
      </c>
    </row>
    <row r="48" spans="1:9" ht="16.5">
      <c r="A48" s="66" t="s">
        <v>30</v>
      </c>
      <c r="B48" s="78" t="s">
        <v>0</v>
      </c>
      <c r="C48" s="79" t="s">
        <v>8</v>
      </c>
      <c r="D48" s="79" t="s">
        <v>29</v>
      </c>
      <c r="E48" s="79" t="s">
        <v>170</v>
      </c>
      <c r="F48" s="79"/>
      <c r="G48" s="211">
        <f>+G50+G49</f>
        <v>197500</v>
      </c>
      <c r="H48" s="211">
        <f>+H50+H49</f>
        <v>179194.11</v>
      </c>
      <c r="I48" s="264">
        <f t="shared" si="1"/>
        <v>90.73119493670886</v>
      </c>
    </row>
    <row r="49" spans="1:12" ht="16.5">
      <c r="A49" s="85" t="s">
        <v>257</v>
      </c>
      <c r="B49" s="78" t="s">
        <v>0</v>
      </c>
      <c r="C49" s="79" t="s">
        <v>8</v>
      </c>
      <c r="D49" s="79" t="s">
        <v>29</v>
      </c>
      <c r="E49" s="79" t="s">
        <v>170</v>
      </c>
      <c r="F49" s="79" t="s">
        <v>258</v>
      </c>
      <c r="G49" s="211">
        <v>6000</v>
      </c>
      <c r="H49" s="211">
        <v>0</v>
      </c>
      <c r="I49" s="264">
        <f t="shared" si="1"/>
        <v>0</v>
      </c>
      <c r="L49" s="38"/>
    </row>
    <row r="50" spans="1:12" ht="16.5">
      <c r="A50" s="84" t="s">
        <v>26</v>
      </c>
      <c r="B50" s="78" t="s">
        <v>0</v>
      </c>
      <c r="C50" s="79" t="s">
        <v>8</v>
      </c>
      <c r="D50" s="79" t="s">
        <v>29</v>
      </c>
      <c r="E50" s="79" t="s">
        <v>170</v>
      </c>
      <c r="F50" s="79" t="s">
        <v>27</v>
      </c>
      <c r="G50" s="211">
        <v>191500</v>
      </c>
      <c r="H50" s="211">
        <v>179194.11</v>
      </c>
      <c r="I50" s="264">
        <f t="shared" si="1"/>
        <v>93.57394778067885</v>
      </c>
      <c r="L50" s="38"/>
    </row>
    <row r="51" spans="1:12" ht="16.5">
      <c r="A51" s="84" t="s">
        <v>312</v>
      </c>
      <c r="B51" s="78" t="s">
        <v>0</v>
      </c>
      <c r="C51" s="79" t="s">
        <v>8</v>
      </c>
      <c r="D51" s="79" t="s">
        <v>29</v>
      </c>
      <c r="E51" s="79" t="s">
        <v>299</v>
      </c>
      <c r="F51" s="79"/>
      <c r="G51" s="211">
        <f>G52</f>
        <v>10500</v>
      </c>
      <c r="H51" s="211">
        <f>H52</f>
        <v>10500</v>
      </c>
      <c r="I51" s="264">
        <f t="shared" si="1"/>
        <v>100</v>
      </c>
      <c r="L51" s="38"/>
    </row>
    <row r="52" spans="1:12" ht="33">
      <c r="A52" s="84" t="s">
        <v>24</v>
      </c>
      <c r="B52" s="78" t="s">
        <v>0</v>
      </c>
      <c r="C52" s="79" t="s">
        <v>8</v>
      </c>
      <c r="D52" s="79" t="s">
        <v>29</v>
      </c>
      <c r="E52" s="79" t="s">
        <v>299</v>
      </c>
      <c r="F52" s="79" t="s">
        <v>25</v>
      </c>
      <c r="G52" s="211">
        <v>10500</v>
      </c>
      <c r="H52" s="211">
        <v>10500</v>
      </c>
      <c r="I52" s="264">
        <f t="shared" si="1"/>
        <v>100</v>
      </c>
      <c r="L52" s="38"/>
    </row>
    <row r="53" spans="1:12" ht="49.5">
      <c r="A53" s="86" t="s">
        <v>254</v>
      </c>
      <c r="B53" s="78" t="s">
        <v>0</v>
      </c>
      <c r="C53" s="79" t="s">
        <v>8</v>
      </c>
      <c r="D53" s="79" t="s">
        <v>29</v>
      </c>
      <c r="E53" s="79" t="s">
        <v>202</v>
      </c>
      <c r="F53" s="79"/>
      <c r="G53" s="211">
        <f>G54</f>
        <v>50000</v>
      </c>
      <c r="H53" s="211">
        <f>H54</f>
        <v>50000</v>
      </c>
      <c r="I53" s="264">
        <f t="shared" si="1"/>
        <v>100</v>
      </c>
      <c r="L53" s="38"/>
    </row>
    <row r="54" spans="1:12" ht="16.5">
      <c r="A54" s="111" t="s">
        <v>235</v>
      </c>
      <c r="B54" s="78" t="s">
        <v>0</v>
      </c>
      <c r="C54" s="79" t="s">
        <v>8</v>
      </c>
      <c r="D54" s="79" t="s">
        <v>29</v>
      </c>
      <c r="E54" s="79" t="s">
        <v>199</v>
      </c>
      <c r="F54" s="79"/>
      <c r="G54" s="211">
        <f>G55+G57</f>
        <v>50000</v>
      </c>
      <c r="H54" s="211">
        <f>H55+H57</f>
        <v>50000</v>
      </c>
      <c r="I54" s="264">
        <f t="shared" si="1"/>
        <v>100</v>
      </c>
    </row>
    <row r="55" spans="1:12" ht="16.5">
      <c r="A55" s="111" t="s">
        <v>236</v>
      </c>
      <c r="B55" s="78" t="s">
        <v>0</v>
      </c>
      <c r="C55" s="79" t="s">
        <v>8</v>
      </c>
      <c r="D55" s="79" t="s">
        <v>29</v>
      </c>
      <c r="E55" s="79" t="s">
        <v>283</v>
      </c>
      <c r="F55" s="79"/>
      <c r="G55" s="211">
        <f>G56</f>
        <v>0</v>
      </c>
      <c r="H55" s="211">
        <f>H56</f>
        <v>0</v>
      </c>
      <c r="I55" s="264">
        <v>0</v>
      </c>
    </row>
    <row r="56" spans="1:12" ht="33">
      <c r="A56" s="84" t="s">
        <v>24</v>
      </c>
      <c r="B56" s="78" t="s">
        <v>0</v>
      </c>
      <c r="C56" s="79" t="s">
        <v>8</v>
      </c>
      <c r="D56" s="79" t="s">
        <v>29</v>
      </c>
      <c r="E56" s="79" t="s">
        <v>283</v>
      </c>
      <c r="F56" s="79" t="s">
        <v>25</v>
      </c>
      <c r="G56" s="211">
        <v>0</v>
      </c>
      <c r="H56" s="211">
        <v>0</v>
      </c>
      <c r="I56" s="264">
        <v>0</v>
      </c>
    </row>
    <row r="57" spans="1:12" ht="33">
      <c r="A57" s="84" t="s">
        <v>362</v>
      </c>
      <c r="B57" s="78" t="s">
        <v>0</v>
      </c>
      <c r="C57" s="79" t="s">
        <v>8</v>
      </c>
      <c r="D57" s="79" t="s">
        <v>29</v>
      </c>
      <c r="E57" s="79" t="s">
        <v>359</v>
      </c>
      <c r="F57" s="79"/>
      <c r="G57" s="211">
        <f>G58+G59</f>
        <v>50000</v>
      </c>
      <c r="H57" s="211">
        <f>H58+H59</f>
        <v>50000</v>
      </c>
      <c r="I57" s="264">
        <f t="shared" si="1"/>
        <v>100</v>
      </c>
    </row>
    <row r="58" spans="1:12" ht="16.5">
      <c r="A58" s="84" t="s">
        <v>361</v>
      </c>
      <c r="B58" s="78" t="s">
        <v>0</v>
      </c>
      <c r="C58" s="79" t="s">
        <v>8</v>
      </c>
      <c r="D58" s="79" t="s">
        <v>29</v>
      </c>
      <c r="E58" s="79" t="s">
        <v>359</v>
      </c>
      <c r="F58" s="79" t="s">
        <v>360</v>
      </c>
      <c r="G58" s="211">
        <v>0</v>
      </c>
      <c r="H58" s="211">
        <v>0</v>
      </c>
      <c r="I58" s="264">
        <v>0</v>
      </c>
    </row>
    <row r="59" spans="1:12" ht="16.5">
      <c r="A59" s="84" t="s">
        <v>369</v>
      </c>
      <c r="B59" s="78" t="s">
        <v>0</v>
      </c>
      <c r="C59" s="79" t="s">
        <v>8</v>
      </c>
      <c r="D59" s="79" t="s">
        <v>29</v>
      </c>
      <c r="E59" s="79" t="s">
        <v>359</v>
      </c>
      <c r="F59" s="79" t="s">
        <v>324</v>
      </c>
      <c r="G59" s="211">
        <v>50000</v>
      </c>
      <c r="H59" s="211">
        <v>50000</v>
      </c>
      <c r="I59" s="264">
        <f t="shared" si="1"/>
        <v>100</v>
      </c>
    </row>
    <row r="60" spans="1:12" ht="16.5">
      <c r="A60" s="87" t="s">
        <v>31</v>
      </c>
      <c r="B60" s="77" t="s">
        <v>0</v>
      </c>
      <c r="C60" s="77" t="s">
        <v>10</v>
      </c>
      <c r="D60" s="77"/>
      <c r="E60" s="77"/>
      <c r="F60" s="77"/>
      <c r="G60" s="214">
        <f>G61</f>
        <v>310200</v>
      </c>
      <c r="H60" s="214">
        <f>H61</f>
        <v>310200</v>
      </c>
      <c r="I60" s="83">
        <f t="shared" si="1"/>
        <v>100</v>
      </c>
    </row>
    <row r="61" spans="1:12" ht="16.5">
      <c r="A61" s="87" t="s">
        <v>32</v>
      </c>
      <c r="B61" s="79" t="s">
        <v>0</v>
      </c>
      <c r="C61" s="77" t="s">
        <v>10</v>
      </c>
      <c r="D61" s="77" t="s">
        <v>17</v>
      </c>
      <c r="E61" s="77"/>
      <c r="F61" s="77"/>
      <c r="G61" s="215">
        <f>G62</f>
        <v>310200</v>
      </c>
      <c r="H61" s="215">
        <f>H62</f>
        <v>310200</v>
      </c>
      <c r="I61" s="264">
        <f t="shared" si="1"/>
        <v>100</v>
      </c>
    </row>
    <row r="62" spans="1:12" ht="36.75" customHeight="1">
      <c r="A62" s="237" t="s">
        <v>11</v>
      </c>
      <c r="B62" s="79" t="s">
        <v>0</v>
      </c>
      <c r="C62" s="79" t="s">
        <v>10</v>
      </c>
      <c r="D62" s="79" t="s">
        <v>17</v>
      </c>
      <c r="E62" s="79" t="s">
        <v>159</v>
      </c>
      <c r="F62" s="79"/>
      <c r="G62" s="211">
        <f>G64</f>
        <v>310200</v>
      </c>
      <c r="H62" s="211">
        <f>H64</f>
        <v>310200</v>
      </c>
      <c r="I62" s="264">
        <f t="shared" si="1"/>
        <v>100</v>
      </c>
    </row>
    <row r="63" spans="1:12" ht="16.5">
      <c r="A63" s="66" t="s">
        <v>28</v>
      </c>
      <c r="B63" s="79" t="s">
        <v>0</v>
      </c>
      <c r="C63" s="79" t="s">
        <v>10</v>
      </c>
      <c r="D63" s="79" t="s">
        <v>17</v>
      </c>
      <c r="E63" s="79" t="s">
        <v>167</v>
      </c>
      <c r="F63" s="79"/>
      <c r="G63" s="211">
        <f>G64</f>
        <v>310200</v>
      </c>
      <c r="H63" s="211">
        <f>H64</f>
        <v>310200</v>
      </c>
      <c r="I63" s="264">
        <f t="shared" si="1"/>
        <v>100</v>
      </c>
    </row>
    <row r="64" spans="1:12" ht="23.85" customHeight="1">
      <c r="A64" s="237" t="s">
        <v>33</v>
      </c>
      <c r="B64" s="79" t="s">
        <v>0</v>
      </c>
      <c r="C64" s="79" t="s">
        <v>10</v>
      </c>
      <c r="D64" s="79" t="s">
        <v>17</v>
      </c>
      <c r="E64" s="79" t="s">
        <v>320</v>
      </c>
      <c r="F64" s="77"/>
      <c r="G64" s="215">
        <f>G65+G66</f>
        <v>310200</v>
      </c>
      <c r="H64" s="215">
        <f>H65+H66</f>
        <v>310200</v>
      </c>
      <c r="I64" s="264">
        <f t="shared" si="1"/>
        <v>100</v>
      </c>
    </row>
    <row r="65" spans="1:9" ht="22.9" customHeight="1">
      <c r="A65" s="66" t="s">
        <v>14</v>
      </c>
      <c r="B65" s="79" t="s">
        <v>0</v>
      </c>
      <c r="C65" s="79" t="s">
        <v>10</v>
      </c>
      <c r="D65" s="79" t="s">
        <v>17</v>
      </c>
      <c r="E65" s="79" t="s">
        <v>320</v>
      </c>
      <c r="F65" s="79" t="s">
        <v>15</v>
      </c>
      <c r="G65" s="211">
        <v>302135</v>
      </c>
      <c r="H65" s="211">
        <v>302135</v>
      </c>
      <c r="I65" s="264">
        <f t="shared" si="1"/>
        <v>100</v>
      </c>
    </row>
    <row r="66" spans="1:9" ht="32.25" customHeight="1">
      <c r="A66" s="84" t="s">
        <v>24</v>
      </c>
      <c r="B66" s="79" t="s">
        <v>0</v>
      </c>
      <c r="C66" s="79" t="s">
        <v>10</v>
      </c>
      <c r="D66" s="79" t="s">
        <v>17</v>
      </c>
      <c r="E66" s="79" t="s">
        <v>320</v>
      </c>
      <c r="F66" s="79" t="s">
        <v>25</v>
      </c>
      <c r="G66" s="211">
        <v>8065</v>
      </c>
      <c r="H66" s="211">
        <v>8065</v>
      </c>
      <c r="I66" s="264">
        <f t="shared" si="1"/>
        <v>100</v>
      </c>
    </row>
    <row r="67" spans="1:9" ht="23.25" customHeight="1">
      <c r="A67" s="82" t="s">
        <v>34</v>
      </c>
      <c r="B67" s="74" t="s">
        <v>0</v>
      </c>
      <c r="C67" s="75" t="s">
        <v>17</v>
      </c>
      <c r="D67" s="75"/>
      <c r="E67" s="75"/>
      <c r="F67" s="75"/>
      <c r="G67" s="208">
        <f>G68+G79</f>
        <v>53695</v>
      </c>
      <c r="H67" s="208">
        <f>H68+H79</f>
        <v>25695</v>
      </c>
      <c r="I67" s="83">
        <f t="shared" si="1"/>
        <v>47.853617655275166</v>
      </c>
    </row>
    <row r="68" spans="1:9" ht="16.5">
      <c r="A68" s="236" t="s">
        <v>35</v>
      </c>
      <c r="B68" s="76" t="s">
        <v>0</v>
      </c>
      <c r="C68" s="76" t="s">
        <v>17</v>
      </c>
      <c r="D68" s="76" t="s">
        <v>10</v>
      </c>
      <c r="E68" s="77"/>
      <c r="F68" s="77"/>
      <c r="G68" s="209">
        <f>G69+G75</f>
        <v>17600</v>
      </c>
      <c r="H68" s="209">
        <f>H69+H75</f>
        <v>10600</v>
      </c>
      <c r="I68" s="83">
        <f t="shared" si="1"/>
        <v>60.227272727272727</v>
      </c>
    </row>
    <row r="69" spans="1:9" ht="37.5" customHeight="1">
      <c r="A69" s="66" t="s">
        <v>288</v>
      </c>
      <c r="B69" s="78" t="s">
        <v>0</v>
      </c>
      <c r="C69" s="78" t="s">
        <v>17</v>
      </c>
      <c r="D69" s="79" t="s">
        <v>10</v>
      </c>
      <c r="E69" s="79" t="s">
        <v>187</v>
      </c>
      <c r="F69" s="79"/>
      <c r="G69" s="211">
        <f>G70</f>
        <v>15600</v>
      </c>
      <c r="H69" s="211">
        <f>H70</f>
        <v>10600</v>
      </c>
      <c r="I69" s="264">
        <f t="shared" si="1"/>
        <v>67.948717948717956</v>
      </c>
    </row>
    <row r="70" spans="1:9" ht="16.5">
      <c r="A70" s="66" t="s">
        <v>173</v>
      </c>
      <c r="B70" s="78" t="s">
        <v>0</v>
      </c>
      <c r="C70" s="78" t="s">
        <v>17</v>
      </c>
      <c r="D70" s="78" t="s">
        <v>10</v>
      </c>
      <c r="E70" s="79" t="s">
        <v>242</v>
      </c>
      <c r="F70" s="79"/>
      <c r="G70" s="211">
        <f>G71</f>
        <v>15600</v>
      </c>
      <c r="H70" s="211">
        <f>H71</f>
        <v>10600</v>
      </c>
      <c r="I70" s="264">
        <f t="shared" si="1"/>
        <v>67.948717948717956</v>
      </c>
    </row>
    <row r="71" spans="1:9" ht="33.75" customHeight="1">
      <c r="A71" s="88" t="s">
        <v>36</v>
      </c>
      <c r="B71" s="78" t="s">
        <v>0</v>
      </c>
      <c r="C71" s="78" t="s">
        <v>17</v>
      </c>
      <c r="D71" s="78" t="s">
        <v>10</v>
      </c>
      <c r="E71" s="79" t="s">
        <v>260</v>
      </c>
      <c r="F71" s="79"/>
      <c r="G71" s="211">
        <f>G73+G72+G74</f>
        <v>15600</v>
      </c>
      <c r="H71" s="211">
        <f>H73+H72+H74</f>
        <v>10600</v>
      </c>
      <c r="I71" s="264">
        <f t="shared" si="1"/>
        <v>67.948717948717956</v>
      </c>
    </row>
    <row r="72" spans="1:9" ht="19.5" customHeight="1">
      <c r="A72" s="66" t="s">
        <v>14</v>
      </c>
      <c r="B72" s="78" t="s">
        <v>0</v>
      </c>
      <c r="C72" s="78" t="s">
        <v>17</v>
      </c>
      <c r="D72" s="78" t="s">
        <v>10</v>
      </c>
      <c r="E72" s="79" t="s">
        <v>260</v>
      </c>
      <c r="F72" s="79" t="s">
        <v>15</v>
      </c>
      <c r="G72" s="211">
        <v>10600</v>
      </c>
      <c r="H72" s="211">
        <v>10600</v>
      </c>
      <c r="I72" s="264">
        <f t="shared" si="1"/>
        <v>100</v>
      </c>
    </row>
    <row r="73" spans="1:9" ht="33">
      <c r="A73" s="84" t="s">
        <v>24</v>
      </c>
      <c r="B73" s="78" t="s">
        <v>0</v>
      </c>
      <c r="C73" s="78" t="s">
        <v>17</v>
      </c>
      <c r="D73" s="78" t="s">
        <v>10</v>
      </c>
      <c r="E73" s="79" t="s">
        <v>260</v>
      </c>
      <c r="F73" s="79" t="s">
        <v>25</v>
      </c>
      <c r="G73" s="211">
        <v>5000</v>
      </c>
      <c r="H73" s="211">
        <v>0</v>
      </c>
      <c r="I73" s="264">
        <f t="shared" si="1"/>
        <v>0</v>
      </c>
    </row>
    <row r="74" spans="1:9" ht="16.5">
      <c r="A74" s="84" t="s">
        <v>330</v>
      </c>
      <c r="B74" s="78" t="s">
        <v>0</v>
      </c>
      <c r="C74" s="78" t="s">
        <v>17</v>
      </c>
      <c r="D74" s="78" t="s">
        <v>10</v>
      </c>
      <c r="E74" s="79" t="s">
        <v>260</v>
      </c>
      <c r="F74" s="79" t="s">
        <v>324</v>
      </c>
      <c r="G74" s="211">
        <v>0</v>
      </c>
      <c r="H74" s="211">
        <v>0</v>
      </c>
      <c r="I74" s="264">
        <v>0</v>
      </c>
    </row>
    <row r="75" spans="1:9" ht="31.5" customHeight="1">
      <c r="A75" s="86" t="s">
        <v>292</v>
      </c>
      <c r="B75" s="78" t="s">
        <v>0</v>
      </c>
      <c r="C75" s="78" t="s">
        <v>17</v>
      </c>
      <c r="D75" s="78" t="s">
        <v>10</v>
      </c>
      <c r="E75" s="79" t="s">
        <v>188</v>
      </c>
      <c r="F75" s="79"/>
      <c r="G75" s="211">
        <f>G77</f>
        <v>2000</v>
      </c>
      <c r="H75" s="211">
        <f>H77</f>
        <v>0</v>
      </c>
      <c r="I75" s="264">
        <f t="shared" si="1"/>
        <v>0</v>
      </c>
    </row>
    <row r="76" spans="1:9" ht="16.5">
      <c r="A76" s="86" t="s">
        <v>174</v>
      </c>
      <c r="B76" s="78" t="s">
        <v>0</v>
      </c>
      <c r="C76" s="78" t="s">
        <v>17</v>
      </c>
      <c r="D76" s="78" t="s">
        <v>10</v>
      </c>
      <c r="E76" s="79" t="s">
        <v>190</v>
      </c>
      <c r="F76" s="79"/>
      <c r="G76" s="211">
        <f>G77</f>
        <v>2000</v>
      </c>
      <c r="H76" s="211">
        <f>H77</f>
        <v>0</v>
      </c>
      <c r="I76" s="264">
        <f t="shared" si="1"/>
        <v>0</v>
      </c>
    </row>
    <row r="77" spans="1:9" ht="33">
      <c r="A77" s="88" t="s">
        <v>36</v>
      </c>
      <c r="B77" s="78" t="s">
        <v>0</v>
      </c>
      <c r="C77" s="78" t="s">
        <v>17</v>
      </c>
      <c r="D77" s="78" t="s">
        <v>10</v>
      </c>
      <c r="E77" s="80" t="s">
        <v>261</v>
      </c>
      <c r="F77" s="79"/>
      <c r="G77" s="211">
        <f>G78</f>
        <v>2000</v>
      </c>
      <c r="H77" s="211">
        <f>H78</f>
        <v>0</v>
      </c>
      <c r="I77" s="264">
        <f t="shared" si="1"/>
        <v>0</v>
      </c>
    </row>
    <row r="78" spans="1:9" ht="30.75" customHeight="1">
      <c r="A78" s="84" t="s">
        <v>24</v>
      </c>
      <c r="B78" s="78" t="s">
        <v>0</v>
      </c>
      <c r="C78" s="78" t="s">
        <v>17</v>
      </c>
      <c r="D78" s="78" t="s">
        <v>10</v>
      </c>
      <c r="E78" s="80" t="s">
        <v>261</v>
      </c>
      <c r="F78" s="79" t="s">
        <v>25</v>
      </c>
      <c r="G78" s="211">
        <v>2000</v>
      </c>
      <c r="H78" s="211">
        <v>0</v>
      </c>
      <c r="I78" s="264">
        <f t="shared" si="1"/>
        <v>0</v>
      </c>
    </row>
    <row r="79" spans="1:9" ht="16.5">
      <c r="A79" s="238" t="s">
        <v>42</v>
      </c>
      <c r="B79" s="76" t="s">
        <v>0</v>
      </c>
      <c r="C79" s="77" t="s">
        <v>17</v>
      </c>
      <c r="D79" s="77" t="s">
        <v>43</v>
      </c>
      <c r="E79" s="77"/>
      <c r="F79" s="77"/>
      <c r="G79" s="209">
        <f t="shared" ref="G79:H81" si="4">G80</f>
        <v>36095</v>
      </c>
      <c r="H79" s="209">
        <f t="shared" si="4"/>
        <v>15095</v>
      </c>
      <c r="I79" s="83">
        <f t="shared" si="1"/>
        <v>41.820196703144482</v>
      </c>
    </row>
    <row r="80" spans="1:9" ht="49.5">
      <c r="A80" s="66" t="s">
        <v>291</v>
      </c>
      <c r="B80" s="78" t="s">
        <v>0</v>
      </c>
      <c r="C80" s="79" t="s">
        <v>17</v>
      </c>
      <c r="D80" s="79" t="s">
        <v>43</v>
      </c>
      <c r="E80" s="79" t="s">
        <v>175</v>
      </c>
      <c r="F80" s="79"/>
      <c r="G80" s="211">
        <f t="shared" si="4"/>
        <v>36095</v>
      </c>
      <c r="H80" s="211">
        <f t="shared" si="4"/>
        <v>15095</v>
      </c>
      <c r="I80" s="264">
        <f t="shared" si="1"/>
        <v>41.820196703144482</v>
      </c>
    </row>
    <row r="81" spans="1:9" ht="24" customHeight="1">
      <c r="A81" s="66" t="s">
        <v>178</v>
      </c>
      <c r="B81" s="78" t="s">
        <v>0</v>
      </c>
      <c r="C81" s="79" t="s">
        <v>17</v>
      </c>
      <c r="D81" s="79" t="s">
        <v>43</v>
      </c>
      <c r="E81" s="79" t="s">
        <v>176</v>
      </c>
      <c r="F81" s="79"/>
      <c r="G81" s="211">
        <f t="shared" si="4"/>
        <v>36095</v>
      </c>
      <c r="H81" s="211">
        <f t="shared" si="4"/>
        <v>15095</v>
      </c>
      <c r="I81" s="264">
        <f t="shared" si="1"/>
        <v>41.820196703144482</v>
      </c>
    </row>
    <row r="82" spans="1:9" ht="33">
      <c r="A82" s="89" t="s">
        <v>226</v>
      </c>
      <c r="B82" s="78" t="s">
        <v>0</v>
      </c>
      <c r="C82" s="79" t="s">
        <v>17</v>
      </c>
      <c r="D82" s="79" t="s">
        <v>43</v>
      </c>
      <c r="E82" s="79" t="s">
        <v>177</v>
      </c>
      <c r="F82" s="79"/>
      <c r="G82" s="211">
        <f>G83+G84</f>
        <v>36095</v>
      </c>
      <c r="H82" s="211">
        <f>H83+H84</f>
        <v>15095</v>
      </c>
      <c r="I82" s="264">
        <f t="shared" si="1"/>
        <v>41.820196703144482</v>
      </c>
    </row>
    <row r="83" spans="1:9" ht="33">
      <c r="A83" s="90" t="s">
        <v>24</v>
      </c>
      <c r="B83" s="78" t="s">
        <v>0</v>
      </c>
      <c r="C83" s="79" t="s">
        <v>17</v>
      </c>
      <c r="D83" s="79" t="s">
        <v>43</v>
      </c>
      <c r="E83" s="79" t="s">
        <v>177</v>
      </c>
      <c r="F83" s="79" t="s">
        <v>25</v>
      </c>
      <c r="G83" s="211">
        <v>24095</v>
      </c>
      <c r="H83" s="211">
        <v>15095</v>
      </c>
      <c r="I83" s="264">
        <f t="shared" si="1"/>
        <v>62.647852251504467</v>
      </c>
    </row>
    <row r="84" spans="1:9" ht="16.5">
      <c r="A84" s="84" t="s">
        <v>330</v>
      </c>
      <c r="B84" s="78" t="s">
        <v>0</v>
      </c>
      <c r="C84" s="79" t="s">
        <v>17</v>
      </c>
      <c r="D84" s="79" t="s">
        <v>43</v>
      </c>
      <c r="E84" s="79" t="s">
        <v>177</v>
      </c>
      <c r="F84" s="79" t="s">
        <v>324</v>
      </c>
      <c r="G84" s="211">
        <v>12000</v>
      </c>
      <c r="H84" s="211">
        <v>0</v>
      </c>
      <c r="I84" s="264">
        <f t="shared" ref="I84:I140" si="5">H84/G84*100</f>
        <v>0</v>
      </c>
    </row>
    <row r="85" spans="1:9" ht="16.5">
      <c r="A85" s="82" t="s">
        <v>44</v>
      </c>
      <c r="B85" s="74" t="s">
        <v>0</v>
      </c>
      <c r="C85" s="75" t="s">
        <v>21</v>
      </c>
      <c r="D85" s="77"/>
      <c r="E85" s="77"/>
      <c r="F85" s="77"/>
      <c r="G85" s="209">
        <f>+G86+G91</f>
        <v>611800</v>
      </c>
      <c r="H85" s="209">
        <f>+H86+H91</f>
        <v>470790.2</v>
      </c>
      <c r="I85" s="83">
        <f t="shared" si="5"/>
        <v>76.951650866296177</v>
      </c>
    </row>
    <row r="86" spans="1:9" ht="16.5">
      <c r="A86" s="91" t="s">
        <v>46</v>
      </c>
      <c r="B86" s="76" t="s">
        <v>0</v>
      </c>
      <c r="C86" s="77" t="s">
        <v>21</v>
      </c>
      <c r="D86" s="77" t="s">
        <v>38</v>
      </c>
      <c r="E86" s="77"/>
      <c r="F86" s="77"/>
      <c r="G86" s="209">
        <f t="shared" ref="G86:H89" si="6">G87</f>
        <v>569800</v>
      </c>
      <c r="H86" s="209">
        <f t="shared" si="6"/>
        <v>470790.2</v>
      </c>
      <c r="I86" s="83">
        <f t="shared" si="5"/>
        <v>82.623762723762724</v>
      </c>
    </row>
    <row r="87" spans="1:9" ht="49.5">
      <c r="A87" s="239" t="s">
        <v>348</v>
      </c>
      <c r="B87" s="78" t="s">
        <v>0</v>
      </c>
      <c r="C87" s="79" t="s">
        <v>21</v>
      </c>
      <c r="D87" s="79" t="s">
        <v>38</v>
      </c>
      <c r="E87" s="79" t="s">
        <v>183</v>
      </c>
      <c r="F87" s="79"/>
      <c r="G87" s="211">
        <f t="shared" si="6"/>
        <v>569800</v>
      </c>
      <c r="H87" s="211">
        <f t="shared" si="6"/>
        <v>470790.2</v>
      </c>
      <c r="I87" s="264">
        <f t="shared" si="5"/>
        <v>82.623762723762724</v>
      </c>
    </row>
    <row r="88" spans="1:9" ht="49.5">
      <c r="A88" s="67" t="s">
        <v>186</v>
      </c>
      <c r="B88" s="78" t="s">
        <v>0</v>
      </c>
      <c r="C88" s="79" t="s">
        <v>21</v>
      </c>
      <c r="D88" s="79" t="s">
        <v>38</v>
      </c>
      <c r="E88" s="79" t="s">
        <v>184</v>
      </c>
      <c r="F88" s="79"/>
      <c r="G88" s="211">
        <f t="shared" si="6"/>
        <v>569800</v>
      </c>
      <c r="H88" s="211">
        <f t="shared" si="6"/>
        <v>470790.2</v>
      </c>
      <c r="I88" s="264">
        <f t="shared" si="5"/>
        <v>82.623762723762724</v>
      </c>
    </row>
    <row r="89" spans="1:9" ht="33">
      <c r="A89" s="90" t="s">
        <v>47</v>
      </c>
      <c r="B89" s="78" t="s">
        <v>0</v>
      </c>
      <c r="C89" s="79" t="s">
        <v>21</v>
      </c>
      <c r="D89" s="79" t="s">
        <v>38</v>
      </c>
      <c r="E89" s="79" t="s">
        <v>185</v>
      </c>
      <c r="F89" s="79"/>
      <c r="G89" s="211">
        <f t="shared" si="6"/>
        <v>569800</v>
      </c>
      <c r="H89" s="211">
        <f t="shared" si="6"/>
        <v>470790.2</v>
      </c>
      <c r="I89" s="264">
        <f t="shared" si="5"/>
        <v>82.623762723762724</v>
      </c>
    </row>
    <row r="90" spans="1:9" ht="33">
      <c r="A90" s="90" t="s">
        <v>24</v>
      </c>
      <c r="B90" s="78" t="s">
        <v>0</v>
      </c>
      <c r="C90" s="79" t="s">
        <v>21</v>
      </c>
      <c r="D90" s="79" t="s">
        <v>38</v>
      </c>
      <c r="E90" s="79" t="s">
        <v>185</v>
      </c>
      <c r="F90" s="79" t="s">
        <v>25</v>
      </c>
      <c r="G90" s="211">
        <v>569800</v>
      </c>
      <c r="H90" s="211">
        <v>470790.2</v>
      </c>
      <c r="I90" s="264">
        <f t="shared" si="5"/>
        <v>82.623762723762724</v>
      </c>
    </row>
    <row r="91" spans="1:9" ht="16.5">
      <c r="A91" s="91" t="s">
        <v>353</v>
      </c>
      <c r="B91" s="76" t="s">
        <v>0</v>
      </c>
      <c r="C91" s="77" t="s">
        <v>21</v>
      </c>
      <c r="D91" s="77" t="s">
        <v>352</v>
      </c>
      <c r="E91" s="77"/>
      <c r="F91" s="77"/>
      <c r="G91" s="209">
        <f t="shared" ref="G91:H94" si="7">G92</f>
        <v>42000</v>
      </c>
      <c r="H91" s="209">
        <f t="shared" si="7"/>
        <v>0</v>
      </c>
      <c r="I91" s="83">
        <f t="shared" si="5"/>
        <v>0</v>
      </c>
    </row>
    <row r="92" spans="1:9" ht="49.5">
      <c r="A92" s="237" t="s">
        <v>11</v>
      </c>
      <c r="B92" s="78" t="s">
        <v>0</v>
      </c>
      <c r="C92" s="79" t="s">
        <v>21</v>
      </c>
      <c r="D92" s="79" t="s">
        <v>352</v>
      </c>
      <c r="E92" s="79" t="s">
        <v>159</v>
      </c>
      <c r="F92" s="77"/>
      <c r="G92" s="211">
        <f t="shared" si="7"/>
        <v>42000</v>
      </c>
      <c r="H92" s="211">
        <f t="shared" si="7"/>
        <v>0</v>
      </c>
      <c r="I92" s="264">
        <f t="shared" si="5"/>
        <v>0</v>
      </c>
    </row>
    <row r="93" spans="1:9" ht="16.5">
      <c r="A93" s="66" t="s">
        <v>28</v>
      </c>
      <c r="B93" s="78" t="s">
        <v>0</v>
      </c>
      <c r="C93" s="79" t="s">
        <v>21</v>
      </c>
      <c r="D93" s="79" t="s">
        <v>352</v>
      </c>
      <c r="E93" s="79" t="s">
        <v>167</v>
      </c>
      <c r="F93" s="79"/>
      <c r="G93" s="211">
        <f t="shared" si="7"/>
        <v>42000</v>
      </c>
      <c r="H93" s="211">
        <f t="shared" si="7"/>
        <v>0</v>
      </c>
      <c r="I93" s="264">
        <f t="shared" si="5"/>
        <v>0</v>
      </c>
    </row>
    <row r="94" spans="1:9" ht="33">
      <c r="A94" s="86" t="s">
        <v>355</v>
      </c>
      <c r="B94" s="78" t="s">
        <v>0</v>
      </c>
      <c r="C94" s="79" t="s">
        <v>21</v>
      </c>
      <c r="D94" s="79" t="s">
        <v>352</v>
      </c>
      <c r="E94" s="79" t="s">
        <v>358</v>
      </c>
      <c r="F94" s="79"/>
      <c r="G94" s="211">
        <f t="shared" si="7"/>
        <v>42000</v>
      </c>
      <c r="H94" s="211">
        <f t="shared" si="7"/>
        <v>0</v>
      </c>
      <c r="I94" s="264">
        <f t="shared" si="5"/>
        <v>0</v>
      </c>
    </row>
    <row r="95" spans="1:9" ht="33">
      <c r="A95" s="90" t="s">
        <v>24</v>
      </c>
      <c r="B95" s="78" t="s">
        <v>0</v>
      </c>
      <c r="C95" s="79" t="s">
        <v>21</v>
      </c>
      <c r="D95" s="79" t="s">
        <v>352</v>
      </c>
      <c r="E95" s="79" t="s">
        <v>358</v>
      </c>
      <c r="F95" s="79" t="s">
        <v>25</v>
      </c>
      <c r="G95" s="211">
        <v>42000</v>
      </c>
      <c r="H95" s="211">
        <v>0</v>
      </c>
      <c r="I95" s="264">
        <f t="shared" si="5"/>
        <v>0</v>
      </c>
    </row>
    <row r="96" spans="1:9" ht="16.5">
      <c r="A96" s="240" t="s">
        <v>48</v>
      </c>
      <c r="B96" s="74" t="s">
        <v>0</v>
      </c>
      <c r="C96" s="75" t="s">
        <v>49</v>
      </c>
      <c r="D96" s="75"/>
      <c r="E96" s="75"/>
      <c r="F96" s="75"/>
      <c r="G96" s="208">
        <f>G97+G106+G118+G149</f>
        <v>3125843</v>
      </c>
      <c r="H96" s="208">
        <f>H97+H106+H118+H149</f>
        <v>2503988.35</v>
      </c>
      <c r="I96" s="83">
        <f t="shared" si="5"/>
        <v>80.106017800638114</v>
      </c>
    </row>
    <row r="97" spans="1:11" ht="16.5">
      <c r="A97" s="240" t="s">
        <v>50</v>
      </c>
      <c r="B97" s="218" t="s">
        <v>0</v>
      </c>
      <c r="C97" s="218" t="s">
        <v>49</v>
      </c>
      <c r="D97" s="81" t="s">
        <v>8</v>
      </c>
      <c r="E97" s="81"/>
      <c r="F97" s="81"/>
      <c r="G97" s="219">
        <f>G98+G102</f>
        <v>0</v>
      </c>
      <c r="H97" s="219">
        <f>H98+H102</f>
        <v>0</v>
      </c>
      <c r="I97" s="83">
        <v>0</v>
      </c>
    </row>
    <row r="98" spans="1:11" ht="66">
      <c r="A98" s="86" t="s">
        <v>349</v>
      </c>
      <c r="B98" s="210" t="s">
        <v>0</v>
      </c>
      <c r="C98" s="210" t="s">
        <v>49</v>
      </c>
      <c r="D98" s="210" t="s">
        <v>8</v>
      </c>
      <c r="E98" s="132" t="s">
        <v>171</v>
      </c>
      <c r="F98" s="132"/>
      <c r="G98" s="220">
        <f>G101</f>
        <v>0</v>
      </c>
      <c r="H98" s="220">
        <f>H101</f>
        <v>0</v>
      </c>
      <c r="I98" s="264">
        <v>0</v>
      </c>
    </row>
    <row r="99" spans="1:11" ht="33">
      <c r="A99" s="68" t="s">
        <v>189</v>
      </c>
      <c r="B99" s="210" t="s">
        <v>0</v>
      </c>
      <c r="C99" s="210" t="s">
        <v>49</v>
      </c>
      <c r="D99" s="210" t="s">
        <v>8</v>
      </c>
      <c r="E99" s="132" t="s">
        <v>172</v>
      </c>
      <c r="F99" s="81"/>
      <c r="G99" s="220">
        <f>G100</f>
        <v>0</v>
      </c>
      <c r="H99" s="220">
        <f>H100</f>
        <v>0</v>
      </c>
      <c r="I99" s="264">
        <v>0</v>
      </c>
    </row>
    <row r="100" spans="1:11" ht="33">
      <c r="A100" s="86" t="s">
        <v>191</v>
      </c>
      <c r="B100" s="210" t="s">
        <v>0</v>
      </c>
      <c r="C100" s="210" t="s">
        <v>49</v>
      </c>
      <c r="D100" s="210" t="s">
        <v>8</v>
      </c>
      <c r="E100" s="132" t="s">
        <v>262</v>
      </c>
      <c r="F100" s="81"/>
      <c r="G100" s="220">
        <f>G101</f>
        <v>0</v>
      </c>
      <c r="H100" s="220">
        <f>H101</f>
        <v>0</v>
      </c>
      <c r="I100" s="264">
        <v>0</v>
      </c>
    </row>
    <row r="101" spans="1:11" ht="33">
      <c r="A101" s="88" t="s">
        <v>24</v>
      </c>
      <c r="B101" s="210" t="s">
        <v>0</v>
      </c>
      <c r="C101" s="210" t="s">
        <v>49</v>
      </c>
      <c r="D101" s="210" t="s">
        <v>8</v>
      </c>
      <c r="E101" s="132" t="s">
        <v>262</v>
      </c>
      <c r="F101" s="132" t="s">
        <v>25</v>
      </c>
      <c r="G101" s="221">
        <v>0</v>
      </c>
      <c r="H101" s="221">
        <v>0</v>
      </c>
      <c r="I101" s="264">
        <v>0</v>
      </c>
      <c r="J101" s="39"/>
      <c r="K101" s="40"/>
    </row>
    <row r="102" spans="1:11" ht="49.5">
      <c r="A102" s="86" t="s">
        <v>345</v>
      </c>
      <c r="B102" s="210" t="s">
        <v>0</v>
      </c>
      <c r="C102" s="210" t="s">
        <v>49</v>
      </c>
      <c r="D102" s="210" t="s">
        <v>8</v>
      </c>
      <c r="E102" s="132" t="s">
        <v>171</v>
      </c>
      <c r="F102" s="132"/>
      <c r="G102" s="221">
        <f t="shared" ref="G102:H104" si="8">G103</f>
        <v>0</v>
      </c>
      <c r="H102" s="221">
        <f t="shared" si="8"/>
        <v>0</v>
      </c>
      <c r="I102" s="264">
        <v>0</v>
      </c>
      <c r="J102" s="39"/>
      <c r="K102" s="40"/>
    </row>
    <row r="103" spans="1:11" ht="31.5" customHeight="1">
      <c r="A103" s="68" t="s">
        <v>189</v>
      </c>
      <c r="B103" s="210" t="s">
        <v>0</v>
      </c>
      <c r="C103" s="210" t="s">
        <v>49</v>
      </c>
      <c r="D103" s="210" t="s">
        <v>8</v>
      </c>
      <c r="E103" s="132" t="s">
        <v>172</v>
      </c>
      <c r="F103" s="132"/>
      <c r="G103" s="221">
        <f t="shared" si="8"/>
        <v>0</v>
      </c>
      <c r="H103" s="221">
        <f t="shared" si="8"/>
        <v>0</v>
      </c>
      <c r="I103" s="264">
        <v>0</v>
      </c>
      <c r="J103" s="39"/>
      <c r="K103" s="40"/>
    </row>
    <row r="104" spans="1:11" ht="33">
      <c r="A104" s="86" t="s">
        <v>191</v>
      </c>
      <c r="B104" s="210" t="s">
        <v>0</v>
      </c>
      <c r="C104" s="210" t="s">
        <v>49</v>
      </c>
      <c r="D104" s="210" t="s">
        <v>8</v>
      </c>
      <c r="E104" s="132" t="s">
        <v>262</v>
      </c>
      <c r="F104" s="132"/>
      <c r="G104" s="221">
        <f t="shared" si="8"/>
        <v>0</v>
      </c>
      <c r="H104" s="221">
        <f t="shared" si="8"/>
        <v>0</v>
      </c>
      <c r="I104" s="264">
        <v>0</v>
      </c>
      <c r="J104" s="39"/>
      <c r="K104" s="40"/>
    </row>
    <row r="105" spans="1:11" ht="16.5">
      <c r="A105" s="241" t="s">
        <v>52</v>
      </c>
      <c r="B105" s="210" t="s">
        <v>0</v>
      </c>
      <c r="C105" s="210" t="s">
        <v>49</v>
      </c>
      <c r="D105" s="210" t="s">
        <v>8</v>
      </c>
      <c r="E105" s="132" t="s">
        <v>262</v>
      </c>
      <c r="F105" s="132" t="s">
        <v>53</v>
      </c>
      <c r="G105" s="221">
        <v>0</v>
      </c>
      <c r="H105" s="221">
        <v>0</v>
      </c>
      <c r="I105" s="264">
        <v>0</v>
      </c>
      <c r="J105" s="39"/>
      <c r="K105" s="40"/>
    </row>
    <row r="106" spans="1:11" ht="16.5">
      <c r="A106" s="91" t="s">
        <v>51</v>
      </c>
      <c r="B106" s="74" t="s">
        <v>0</v>
      </c>
      <c r="C106" s="218" t="s">
        <v>49</v>
      </c>
      <c r="D106" s="81" t="s">
        <v>10</v>
      </c>
      <c r="E106" s="81"/>
      <c r="F106" s="75"/>
      <c r="G106" s="222">
        <f>G107</f>
        <v>1693883</v>
      </c>
      <c r="H106" s="222">
        <f>H107</f>
        <v>1598279.83</v>
      </c>
      <c r="I106" s="83">
        <f t="shared" si="5"/>
        <v>94.355975589813468</v>
      </c>
      <c r="J106" s="39"/>
      <c r="K106" s="40"/>
    </row>
    <row r="107" spans="1:11" ht="53.25" customHeight="1">
      <c r="A107" s="93" t="s">
        <v>255</v>
      </c>
      <c r="B107" s="79" t="s">
        <v>0</v>
      </c>
      <c r="C107" s="79" t="s">
        <v>49</v>
      </c>
      <c r="D107" s="79" t="s">
        <v>10</v>
      </c>
      <c r="E107" s="79" t="s">
        <v>218</v>
      </c>
      <c r="F107" s="79"/>
      <c r="G107" s="211">
        <f>+G115+G108</f>
        <v>1693883</v>
      </c>
      <c r="H107" s="211">
        <f>+H115+H108</f>
        <v>1598279.83</v>
      </c>
      <c r="I107" s="264">
        <f t="shared" si="5"/>
        <v>94.355975589813468</v>
      </c>
      <c r="J107" s="39"/>
      <c r="K107" s="40"/>
    </row>
    <row r="108" spans="1:11" ht="20.25" customHeight="1">
      <c r="A108" s="70" t="s">
        <v>234</v>
      </c>
      <c r="B108" s="79" t="s">
        <v>0</v>
      </c>
      <c r="C108" s="79" t="s">
        <v>49</v>
      </c>
      <c r="D108" s="79" t="s">
        <v>10</v>
      </c>
      <c r="E108" s="79" t="s">
        <v>232</v>
      </c>
      <c r="F108" s="79"/>
      <c r="G108" s="211">
        <f>G109+G111+G113</f>
        <v>1112383</v>
      </c>
      <c r="H108" s="211">
        <f>H109+H111+H113</f>
        <v>1044096.8800000001</v>
      </c>
      <c r="I108" s="264">
        <f t="shared" si="5"/>
        <v>93.861276197137144</v>
      </c>
      <c r="J108" s="39"/>
      <c r="K108" s="40"/>
    </row>
    <row r="109" spans="1:11" ht="36" customHeight="1">
      <c r="A109" s="93" t="s">
        <v>333</v>
      </c>
      <c r="B109" s="79" t="s">
        <v>0</v>
      </c>
      <c r="C109" s="79" t="s">
        <v>49</v>
      </c>
      <c r="D109" s="79" t="s">
        <v>10</v>
      </c>
      <c r="E109" s="79" t="s">
        <v>332</v>
      </c>
      <c r="F109" s="79"/>
      <c r="G109" s="211">
        <f>G110</f>
        <v>304383</v>
      </c>
      <c r="H109" s="211">
        <f>H110</f>
        <v>304324.2</v>
      </c>
      <c r="I109" s="264">
        <f t="shared" si="5"/>
        <v>99.980682232581984</v>
      </c>
      <c r="J109" s="39"/>
      <c r="K109" s="40"/>
    </row>
    <row r="110" spans="1:11" ht="36" customHeight="1">
      <c r="A110" s="93" t="s">
        <v>335</v>
      </c>
      <c r="B110" s="79" t="s">
        <v>0</v>
      </c>
      <c r="C110" s="79" t="s">
        <v>49</v>
      </c>
      <c r="D110" s="79" t="s">
        <v>10</v>
      </c>
      <c r="E110" s="79" t="s">
        <v>332</v>
      </c>
      <c r="F110" s="79" t="s">
        <v>334</v>
      </c>
      <c r="G110" s="211">
        <v>304383</v>
      </c>
      <c r="H110" s="211">
        <v>304324.2</v>
      </c>
      <c r="I110" s="264">
        <f t="shared" si="5"/>
        <v>99.980682232581984</v>
      </c>
      <c r="J110" s="39"/>
      <c r="K110" s="40"/>
    </row>
    <row r="111" spans="1:11" ht="33">
      <c r="A111" s="93" t="s">
        <v>336</v>
      </c>
      <c r="B111" s="79" t="s">
        <v>0</v>
      </c>
      <c r="C111" s="79" t="s">
        <v>49</v>
      </c>
      <c r="D111" s="79" t="s">
        <v>10</v>
      </c>
      <c r="E111" s="79" t="s">
        <v>337</v>
      </c>
      <c r="F111" s="79"/>
      <c r="G111" s="211">
        <f>G112</f>
        <v>788000</v>
      </c>
      <c r="H111" s="211">
        <f>H112</f>
        <v>727428.68</v>
      </c>
      <c r="I111" s="264">
        <f t="shared" si="5"/>
        <v>92.313284263959389</v>
      </c>
    </row>
    <row r="112" spans="1:11" ht="33">
      <c r="A112" s="93" t="s">
        <v>335</v>
      </c>
      <c r="B112" s="79" t="s">
        <v>0</v>
      </c>
      <c r="C112" s="79" t="s">
        <v>49</v>
      </c>
      <c r="D112" s="79" t="s">
        <v>10</v>
      </c>
      <c r="E112" s="79" t="s">
        <v>337</v>
      </c>
      <c r="F112" s="79" t="s">
        <v>334</v>
      </c>
      <c r="G112" s="211">
        <v>788000</v>
      </c>
      <c r="H112" s="211">
        <v>727428.68</v>
      </c>
      <c r="I112" s="264">
        <f t="shared" si="5"/>
        <v>92.313284263959389</v>
      </c>
    </row>
    <row r="113" spans="1:10" ht="33">
      <c r="A113" s="93" t="s">
        <v>347</v>
      </c>
      <c r="B113" s="79" t="s">
        <v>0</v>
      </c>
      <c r="C113" s="79" t="s">
        <v>49</v>
      </c>
      <c r="D113" s="79" t="s">
        <v>10</v>
      </c>
      <c r="E113" s="79" t="s">
        <v>346</v>
      </c>
      <c r="F113" s="79"/>
      <c r="G113" s="211">
        <f>G114</f>
        <v>20000</v>
      </c>
      <c r="H113" s="211">
        <f>H114</f>
        <v>12344</v>
      </c>
      <c r="I113" s="264">
        <f t="shared" si="5"/>
        <v>61.72</v>
      </c>
    </row>
    <row r="114" spans="1:10" ht="33">
      <c r="A114" s="90" t="s">
        <v>24</v>
      </c>
      <c r="B114" s="79" t="s">
        <v>0</v>
      </c>
      <c r="C114" s="79" t="s">
        <v>49</v>
      </c>
      <c r="D114" s="79" t="s">
        <v>10</v>
      </c>
      <c r="E114" s="79" t="s">
        <v>346</v>
      </c>
      <c r="F114" s="79" t="s">
        <v>25</v>
      </c>
      <c r="G114" s="211">
        <v>20000</v>
      </c>
      <c r="H114" s="211">
        <v>12344</v>
      </c>
      <c r="I114" s="264">
        <f t="shared" si="5"/>
        <v>61.72</v>
      </c>
    </row>
    <row r="115" spans="1:10" ht="16.5">
      <c r="A115" s="71" t="s">
        <v>194</v>
      </c>
      <c r="B115" s="224" t="s">
        <v>0</v>
      </c>
      <c r="C115" s="224" t="s">
        <v>49</v>
      </c>
      <c r="D115" s="224" t="s">
        <v>10</v>
      </c>
      <c r="E115" s="78" t="s">
        <v>253</v>
      </c>
      <c r="F115" s="78"/>
      <c r="G115" s="225">
        <f>G116</f>
        <v>581500</v>
      </c>
      <c r="H115" s="225">
        <f>H116</f>
        <v>554182.94999999995</v>
      </c>
      <c r="I115" s="264">
        <f t="shared" si="5"/>
        <v>95.302312983662929</v>
      </c>
    </row>
    <row r="116" spans="1:10" ht="33">
      <c r="A116" s="71" t="s">
        <v>195</v>
      </c>
      <c r="B116" s="224" t="s">
        <v>0</v>
      </c>
      <c r="C116" s="224" t="s">
        <v>49</v>
      </c>
      <c r="D116" s="224" t="s">
        <v>10</v>
      </c>
      <c r="E116" s="78" t="s">
        <v>263</v>
      </c>
      <c r="F116" s="78"/>
      <c r="G116" s="225">
        <f>G117</f>
        <v>581500</v>
      </c>
      <c r="H116" s="225">
        <f>H117</f>
        <v>554182.94999999995</v>
      </c>
      <c r="I116" s="264">
        <f t="shared" si="5"/>
        <v>95.302312983662929</v>
      </c>
    </row>
    <row r="117" spans="1:10" ht="16.5">
      <c r="A117" s="241" t="s">
        <v>52</v>
      </c>
      <c r="B117" s="224" t="s">
        <v>0</v>
      </c>
      <c r="C117" s="224" t="s">
        <v>49</v>
      </c>
      <c r="D117" s="224" t="s">
        <v>10</v>
      </c>
      <c r="E117" s="78" t="s">
        <v>263</v>
      </c>
      <c r="F117" s="224" t="s">
        <v>53</v>
      </c>
      <c r="G117" s="225">
        <v>581500</v>
      </c>
      <c r="H117" s="225">
        <v>554182.94999999995</v>
      </c>
      <c r="I117" s="264">
        <f t="shared" si="5"/>
        <v>95.302312983662929</v>
      </c>
    </row>
    <row r="118" spans="1:10" ht="16.5">
      <c r="A118" s="82" t="s">
        <v>54</v>
      </c>
      <c r="B118" s="76" t="s">
        <v>0</v>
      </c>
      <c r="C118" s="77" t="s">
        <v>49</v>
      </c>
      <c r="D118" s="77" t="s">
        <v>17</v>
      </c>
      <c r="E118" s="77"/>
      <c r="F118" s="77"/>
      <c r="G118" s="209">
        <f>G133+G123+G145+G119</f>
        <v>1231960</v>
      </c>
      <c r="H118" s="209">
        <f>H133+H123+H145+H119</f>
        <v>733883.37000000011</v>
      </c>
      <c r="I118" s="83">
        <f t="shared" si="5"/>
        <v>59.570389460696781</v>
      </c>
    </row>
    <row r="119" spans="1:10" ht="34.5" customHeight="1">
      <c r="A119" s="66" t="s">
        <v>294</v>
      </c>
      <c r="B119" s="78" t="s">
        <v>0</v>
      </c>
      <c r="C119" s="79" t="s">
        <v>49</v>
      </c>
      <c r="D119" s="79" t="s">
        <v>17</v>
      </c>
      <c r="E119" s="79" t="s">
        <v>179</v>
      </c>
      <c r="F119" s="79"/>
      <c r="G119" s="211">
        <f t="shared" ref="G119:H121" si="9">G120</f>
        <v>39010</v>
      </c>
      <c r="H119" s="211">
        <f t="shared" si="9"/>
        <v>39009.53</v>
      </c>
      <c r="I119" s="264">
        <f t="shared" si="5"/>
        <v>99.998795180722894</v>
      </c>
    </row>
    <row r="120" spans="1:10" ht="16.5">
      <c r="A120" s="66" t="s">
        <v>182</v>
      </c>
      <c r="B120" s="78" t="s">
        <v>0</v>
      </c>
      <c r="C120" s="79" t="s">
        <v>49</v>
      </c>
      <c r="D120" s="79" t="s">
        <v>17</v>
      </c>
      <c r="E120" s="79" t="s">
        <v>180</v>
      </c>
      <c r="F120" s="79"/>
      <c r="G120" s="211">
        <f t="shared" si="9"/>
        <v>39010</v>
      </c>
      <c r="H120" s="211">
        <f t="shared" si="9"/>
        <v>39009.53</v>
      </c>
      <c r="I120" s="264">
        <f t="shared" si="5"/>
        <v>99.998795180722894</v>
      </c>
    </row>
    <row r="121" spans="1:10" ht="16.5">
      <c r="A121" s="85" t="s">
        <v>45</v>
      </c>
      <c r="B121" s="78" t="s">
        <v>0</v>
      </c>
      <c r="C121" s="79" t="s">
        <v>49</v>
      </c>
      <c r="D121" s="79" t="s">
        <v>17</v>
      </c>
      <c r="E121" s="79" t="s">
        <v>181</v>
      </c>
      <c r="F121" s="79"/>
      <c r="G121" s="211">
        <f t="shared" si="9"/>
        <v>39010</v>
      </c>
      <c r="H121" s="211">
        <f t="shared" si="9"/>
        <v>39009.53</v>
      </c>
      <c r="I121" s="264">
        <f t="shared" si="5"/>
        <v>99.998795180722894</v>
      </c>
    </row>
    <row r="122" spans="1:10" ht="30.75" customHeight="1">
      <c r="A122" s="90" t="s">
        <v>24</v>
      </c>
      <c r="B122" s="78" t="s">
        <v>0</v>
      </c>
      <c r="C122" s="79" t="s">
        <v>49</v>
      </c>
      <c r="D122" s="79" t="s">
        <v>17</v>
      </c>
      <c r="E122" s="79" t="s">
        <v>181</v>
      </c>
      <c r="F122" s="79" t="s">
        <v>25</v>
      </c>
      <c r="G122" s="211">
        <v>39010</v>
      </c>
      <c r="H122" s="211">
        <v>39009.53</v>
      </c>
      <c r="I122" s="264">
        <f t="shared" si="5"/>
        <v>99.998795180722894</v>
      </c>
    </row>
    <row r="123" spans="1:10" ht="33.75" customHeight="1">
      <c r="A123" s="86" t="s">
        <v>254</v>
      </c>
      <c r="B123" s="78" t="s">
        <v>0</v>
      </c>
      <c r="C123" s="79" t="s">
        <v>49</v>
      </c>
      <c r="D123" s="79" t="s">
        <v>17</v>
      </c>
      <c r="E123" s="79" t="s">
        <v>202</v>
      </c>
      <c r="F123" s="79"/>
      <c r="G123" s="211">
        <f>G127+G124</f>
        <v>73680</v>
      </c>
      <c r="H123" s="211">
        <f>H127+H124</f>
        <v>73680</v>
      </c>
      <c r="I123" s="264">
        <f t="shared" si="5"/>
        <v>100</v>
      </c>
    </row>
    <row r="124" spans="1:10" ht="16.5">
      <c r="A124" s="111" t="s">
        <v>235</v>
      </c>
      <c r="B124" s="78" t="s">
        <v>0</v>
      </c>
      <c r="C124" s="79" t="s">
        <v>49</v>
      </c>
      <c r="D124" s="79" t="s">
        <v>17</v>
      </c>
      <c r="E124" s="79" t="s">
        <v>199</v>
      </c>
      <c r="F124" s="79"/>
      <c r="G124" s="211">
        <f>G125</f>
        <v>60000</v>
      </c>
      <c r="H124" s="211">
        <f>H125</f>
        <v>60000</v>
      </c>
      <c r="I124" s="264">
        <f t="shared" si="5"/>
        <v>100</v>
      </c>
    </row>
    <row r="125" spans="1:10" ht="33">
      <c r="A125" s="84" t="s">
        <v>362</v>
      </c>
      <c r="B125" s="78" t="s">
        <v>0</v>
      </c>
      <c r="C125" s="79" t="s">
        <v>49</v>
      </c>
      <c r="D125" s="79" t="s">
        <v>17</v>
      </c>
      <c r="E125" s="79" t="s">
        <v>366</v>
      </c>
      <c r="F125" s="79"/>
      <c r="G125" s="211">
        <f>G126</f>
        <v>60000</v>
      </c>
      <c r="H125" s="211">
        <f>H126</f>
        <v>60000</v>
      </c>
      <c r="I125" s="264">
        <f t="shared" si="5"/>
        <v>100</v>
      </c>
    </row>
    <row r="126" spans="1:10" ht="33">
      <c r="A126" s="90" t="s">
        <v>24</v>
      </c>
      <c r="B126" s="78" t="s">
        <v>0</v>
      </c>
      <c r="C126" s="79" t="s">
        <v>49</v>
      </c>
      <c r="D126" s="79" t="s">
        <v>17</v>
      </c>
      <c r="E126" s="79" t="s">
        <v>366</v>
      </c>
      <c r="F126" s="79" t="s">
        <v>25</v>
      </c>
      <c r="G126" s="211">
        <v>60000</v>
      </c>
      <c r="H126" s="211">
        <v>60000</v>
      </c>
      <c r="I126" s="264">
        <f t="shared" si="5"/>
        <v>100</v>
      </c>
    </row>
    <row r="127" spans="1:10" ht="16.5">
      <c r="A127" s="111" t="s">
        <v>229</v>
      </c>
      <c r="B127" s="78" t="s">
        <v>0</v>
      </c>
      <c r="C127" s="79" t="s">
        <v>49</v>
      </c>
      <c r="D127" s="79" t="s">
        <v>17</v>
      </c>
      <c r="E127" s="79" t="s">
        <v>264</v>
      </c>
      <c r="F127" s="79"/>
      <c r="G127" s="211">
        <f>G128+G131</f>
        <v>13680</v>
      </c>
      <c r="H127" s="211">
        <f>H128+H131</f>
        <v>13680</v>
      </c>
      <c r="I127" s="264">
        <f t="shared" si="5"/>
        <v>100</v>
      </c>
      <c r="J127" s="39"/>
    </row>
    <row r="128" spans="1:10" ht="16.5">
      <c r="A128" s="90" t="s">
        <v>45</v>
      </c>
      <c r="B128" s="78" t="s">
        <v>0</v>
      </c>
      <c r="C128" s="79" t="s">
        <v>49</v>
      </c>
      <c r="D128" s="79" t="s">
        <v>17</v>
      </c>
      <c r="E128" s="79" t="s">
        <v>265</v>
      </c>
      <c r="F128" s="79"/>
      <c r="G128" s="211">
        <f>G129+G130</f>
        <v>13680</v>
      </c>
      <c r="H128" s="211">
        <f>H129+H130</f>
        <v>13680</v>
      </c>
      <c r="I128" s="264">
        <f t="shared" si="5"/>
        <v>100</v>
      </c>
      <c r="J128" s="39"/>
    </row>
    <row r="129" spans="1:14" ht="33">
      <c r="A129" s="90" t="s">
        <v>24</v>
      </c>
      <c r="B129" s="78" t="s">
        <v>0</v>
      </c>
      <c r="C129" s="79" t="s">
        <v>49</v>
      </c>
      <c r="D129" s="79" t="s">
        <v>17</v>
      </c>
      <c r="E129" s="79" t="s">
        <v>265</v>
      </c>
      <c r="F129" s="79" t="s">
        <v>25</v>
      </c>
      <c r="G129" s="211">
        <v>0</v>
      </c>
      <c r="H129" s="211">
        <v>0</v>
      </c>
      <c r="I129" s="264">
        <v>0</v>
      </c>
    </row>
    <row r="130" spans="1:14" ht="16.5">
      <c r="A130" s="135" t="s">
        <v>325</v>
      </c>
      <c r="B130" s="78" t="s">
        <v>0</v>
      </c>
      <c r="C130" s="79" t="s">
        <v>49</v>
      </c>
      <c r="D130" s="79" t="s">
        <v>17</v>
      </c>
      <c r="E130" s="79" t="s">
        <v>265</v>
      </c>
      <c r="F130" s="79" t="s">
        <v>324</v>
      </c>
      <c r="G130" s="211">
        <v>13680</v>
      </c>
      <c r="H130" s="211">
        <v>13680</v>
      </c>
      <c r="I130" s="264">
        <f t="shared" si="5"/>
        <v>100</v>
      </c>
    </row>
    <row r="131" spans="1:14" ht="33">
      <c r="A131" s="84" t="s">
        <v>362</v>
      </c>
      <c r="B131" s="78" t="s">
        <v>0</v>
      </c>
      <c r="C131" s="79" t="s">
        <v>49</v>
      </c>
      <c r="D131" s="79" t="s">
        <v>17</v>
      </c>
      <c r="E131" s="79" t="s">
        <v>367</v>
      </c>
      <c r="F131" s="79"/>
      <c r="G131" s="211">
        <f>G132</f>
        <v>0</v>
      </c>
      <c r="H131" s="211">
        <f>H132</f>
        <v>0</v>
      </c>
      <c r="I131" s="264">
        <v>0</v>
      </c>
    </row>
    <row r="132" spans="1:14" ht="33">
      <c r="A132" s="90" t="s">
        <v>24</v>
      </c>
      <c r="B132" s="78" t="s">
        <v>0</v>
      </c>
      <c r="C132" s="79" t="s">
        <v>49</v>
      </c>
      <c r="D132" s="79" t="s">
        <v>17</v>
      </c>
      <c r="E132" s="79" t="s">
        <v>367</v>
      </c>
      <c r="F132" s="79" t="s">
        <v>25</v>
      </c>
      <c r="G132" s="211">
        <v>0</v>
      </c>
      <c r="H132" s="211">
        <v>0</v>
      </c>
      <c r="I132" s="264">
        <v>0</v>
      </c>
    </row>
    <row r="133" spans="1:14" ht="55.5" customHeight="1">
      <c r="A133" s="237" t="s">
        <v>55</v>
      </c>
      <c r="B133" s="78" t="s">
        <v>0</v>
      </c>
      <c r="C133" s="79" t="s">
        <v>49</v>
      </c>
      <c r="D133" s="79" t="s">
        <v>17</v>
      </c>
      <c r="E133" s="79" t="s">
        <v>196</v>
      </c>
      <c r="F133" s="79"/>
      <c r="G133" s="211">
        <f>G134</f>
        <v>1119270</v>
      </c>
      <c r="H133" s="211">
        <f>H134</f>
        <v>621193.84000000008</v>
      </c>
      <c r="I133" s="264">
        <f t="shared" si="5"/>
        <v>55.499909762613143</v>
      </c>
    </row>
    <row r="134" spans="1:14" ht="19.5" customHeight="1">
      <c r="A134" s="68" t="s">
        <v>158</v>
      </c>
      <c r="B134" s="78" t="s">
        <v>0</v>
      </c>
      <c r="C134" s="79" t="s">
        <v>49</v>
      </c>
      <c r="D134" s="79" t="s">
        <v>17</v>
      </c>
      <c r="E134" s="79" t="s">
        <v>197</v>
      </c>
      <c r="F134" s="79"/>
      <c r="G134" s="211">
        <f>G135+G139+G141+G143</f>
        <v>1119270</v>
      </c>
      <c r="H134" s="211">
        <f>H135+H139+H141+H143</f>
        <v>621193.84000000008</v>
      </c>
      <c r="I134" s="264">
        <f t="shared" si="5"/>
        <v>55.499909762613143</v>
      </c>
    </row>
    <row r="135" spans="1:14" ht="30" customHeight="1">
      <c r="A135" s="90" t="s">
        <v>61</v>
      </c>
      <c r="B135" s="78" t="s">
        <v>0</v>
      </c>
      <c r="C135" s="79" t="s">
        <v>49</v>
      </c>
      <c r="D135" s="79" t="s">
        <v>17</v>
      </c>
      <c r="E135" s="79" t="s">
        <v>198</v>
      </c>
      <c r="F135" s="79"/>
      <c r="G135" s="211">
        <f>G136+G137+G138</f>
        <v>700063</v>
      </c>
      <c r="H135" s="211">
        <f>H136+H137+H138</f>
        <v>333000.04000000004</v>
      </c>
      <c r="I135" s="264">
        <f t="shared" si="5"/>
        <v>47.567153241922519</v>
      </c>
    </row>
    <row r="136" spans="1:14" ht="33" customHeight="1">
      <c r="A136" s="90" t="s">
        <v>24</v>
      </c>
      <c r="B136" s="78" t="s">
        <v>0</v>
      </c>
      <c r="C136" s="79" t="s">
        <v>49</v>
      </c>
      <c r="D136" s="79" t="s">
        <v>17</v>
      </c>
      <c r="E136" s="79" t="s">
        <v>198</v>
      </c>
      <c r="F136" s="79" t="s">
        <v>25</v>
      </c>
      <c r="G136" s="211">
        <v>696514</v>
      </c>
      <c r="H136" s="211">
        <v>330353.52</v>
      </c>
      <c r="I136" s="264">
        <f t="shared" si="5"/>
        <v>47.429559204840103</v>
      </c>
    </row>
    <row r="137" spans="1:14" ht="21" customHeight="1">
      <c r="A137" s="90" t="s">
        <v>257</v>
      </c>
      <c r="B137" s="78" t="s">
        <v>0</v>
      </c>
      <c r="C137" s="79" t="s">
        <v>49</v>
      </c>
      <c r="D137" s="79" t="s">
        <v>17</v>
      </c>
      <c r="E137" s="79" t="s">
        <v>198</v>
      </c>
      <c r="F137" s="79" t="s">
        <v>258</v>
      </c>
      <c r="G137" s="211">
        <v>3549</v>
      </c>
      <c r="H137" s="211">
        <v>2646.52</v>
      </c>
      <c r="I137" s="264">
        <f t="shared" si="5"/>
        <v>74.570865032403489</v>
      </c>
      <c r="N137">
        <v>9</v>
      </c>
    </row>
    <row r="138" spans="1:14" ht="17.25" customHeight="1">
      <c r="A138" s="90" t="s">
        <v>26</v>
      </c>
      <c r="B138" s="78" t="s">
        <v>0</v>
      </c>
      <c r="C138" s="79" t="s">
        <v>49</v>
      </c>
      <c r="D138" s="79" t="s">
        <v>17</v>
      </c>
      <c r="E138" s="79" t="s">
        <v>198</v>
      </c>
      <c r="F138" s="79" t="s">
        <v>27</v>
      </c>
      <c r="G138" s="211">
        <v>0</v>
      </c>
      <c r="H138" s="211">
        <v>0</v>
      </c>
      <c r="I138" s="264">
        <v>0</v>
      </c>
    </row>
    <row r="139" spans="1:14" ht="20.25" customHeight="1">
      <c r="A139" s="90" t="s">
        <v>45</v>
      </c>
      <c r="B139" s="78" t="s">
        <v>0</v>
      </c>
      <c r="C139" s="79" t="s">
        <v>49</v>
      </c>
      <c r="D139" s="79" t="s">
        <v>17</v>
      </c>
      <c r="E139" s="79" t="s">
        <v>56</v>
      </c>
      <c r="F139" s="79"/>
      <c r="G139" s="211">
        <f>G140</f>
        <v>419207</v>
      </c>
      <c r="H139" s="211">
        <f>H140</f>
        <v>288193.8</v>
      </c>
      <c r="I139" s="264">
        <f t="shared" si="5"/>
        <v>68.747373016194857</v>
      </c>
    </row>
    <row r="140" spans="1:14" ht="33" customHeight="1">
      <c r="A140" s="90" t="s">
        <v>24</v>
      </c>
      <c r="B140" s="78" t="s">
        <v>0</v>
      </c>
      <c r="C140" s="79" t="s">
        <v>49</v>
      </c>
      <c r="D140" s="79" t="s">
        <v>17</v>
      </c>
      <c r="E140" s="79" t="s">
        <v>56</v>
      </c>
      <c r="F140" s="79" t="s">
        <v>25</v>
      </c>
      <c r="G140" s="211">
        <v>419207</v>
      </c>
      <c r="H140" s="211">
        <v>288193.8</v>
      </c>
      <c r="I140" s="264">
        <f t="shared" si="5"/>
        <v>68.747373016194857</v>
      </c>
    </row>
    <row r="141" spans="1:14" ht="18" customHeight="1">
      <c r="A141" s="90" t="s">
        <v>310</v>
      </c>
      <c r="B141" s="78" t="s">
        <v>0</v>
      </c>
      <c r="C141" s="79" t="s">
        <v>49</v>
      </c>
      <c r="D141" s="79" t="s">
        <v>17</v>
      </c>
      <c r="E141" s="79" t="s">
        <v>309</v>
      </c>
      <c r="F141" s="79"/>
      <c r="G141" s="211">
        <f>G142</f>
        <v>0</v>
      </c>
      <c r="H141" s="211">
        <f>H142</f>
        <v>0</v>
      </c>
      <c r="I141" s="264">
        <v>0</v>
      </c>
    </row>
    <row r="142" spans="1:14" ht="33" customHeight="1">
      <c r="A142" s="90" t="s">
        <v>24</v>
      </c>
      <c r="B142" s="78" t="s">
        <v>0</v>
      </c>
      <c r="C142" s="79" t="s">
        <v>49</v>
      </c>
      <c r="D142" s="79" t="s">
        <v>17</v>
      </c>
      <c r="E142" s="79" t="s">
        <v>309</v>
      </c>
      <c r="F142" s="79" t="s">
        <v>25</v>
      </c>
      <c r="G142" s="211">
        <v>0</v>
      </c>
      <c r="H142" s="211">
        <v>0</v>
      </c>
      <c r="I142" s="264">
        <v>0</v>
      </c>
    </row>
    <row r="143" spans="1:14" ht="18.75" customHeight="1">
      <c r="A143" s="90" t="s">
        <v>230</v>
      </c>
      <c r="B143" s="78" t="s">
        <v>0</v>
      </c>
      <c r="C143" s="79" t="s">
        <v>49</v>
      </c>
      <c r="D143" s="79" t="s">
        <v>17</v>
      </c>
      <c r="E143" s="79" t="s">
        <v>57</v>
      </c>
      <c r="F143" s="79"/>
      <c r="G143" s="211">
        <f>G144</f>
        <v>0</v>
      </c>
      <c r="H143" s="211">
        <f>H144</f>
        <v>0</v>
      </c>
      <c r="I143" s="264">
        <v>0</v>
      </c>
    </row>
    <row r="144" spans="1:14" ht="33">
      <c r="A144" s="90" t="s">
        <v>24</v>
      </c>
      <c r="B144" s="78" t="s">
        <v>0</v>
      </c>
      <c r="C144" s="79" t="s">
        <v>49</v>
      </c>
      <c r="D144" s="79" t="s">
        <v>17</v>
      </c>
      <c r="E144" s="79" t="s">
        <v>57</v>
      </c>
      <c r="F144" s="79" t="s">
        <v>25</v>
      </c>
      <c r="G144" s="211">
        <v>0</v>
      </c>
      <c r="H144" s="211">
        <v>0</v>
      </c>
      <c r="I144" s="264">
        <v>0</v>
      </c>
    </row>
    <row r="145" spans="1:9" ht="53.25" customHeight="1">
      <c r="A145" s="66" t="s">
        <v>288</v>
      </c>
      <c r="B145" s="78" t="s">
        <v>0</v>
      </c>
      <c r="C145" s="79" t="s">
        <v>49</v>
      </c>
      <c r="D145" s="79" t="s">
        <v>17</v>
      </c>
      <c r="E145" s="79" t="s">
        <v>187</v>
      </c>
      <c r="F145" s="79"/>
      <c r="G145" s="211">
        <f t="shared" ref="G145:H147" si="10">G146</f>
        <v>0</v>
      </c>
      <c r="H145" s="211">
        <f t="shared" si="10"/>
        <v>0</v>
      </c>
      <c r="I145" s="264">
        <v>0</v>
      </c>
    </row>
    <row r="146" spans="1:9" ht="16.5">
      <c r="A146" s="66" t="s">
        <v>173</v>
      </c>
      <c r="B146" s="78" t="s">
        <v>0</v>
      </c>
      <c r="C146" s="79" t="s">
        <v>49</v>
      </c>
      <c r="D146" s="79" t="s">
        <v>17</v>
      </c>
      <c r="E146" s="79" t="s">
        <v>242</v>
      </c>
      <c r="F146" s="79"/>
      <c r="G146" s="211">
        <f t="shared" si="10"/>
        <v>0</v>
      </c>
      <c r="H146" s="211">
        <f t="shared" si="10"/>
        <v>0</v>
      </c>
      <c r="I146" s="264">
        <v>0</v>
      </c>
    </row>
    <row r="147" spans="1:9" ht="33">
      <c r="A147" s="84" t="s">
        <v>250</v>
      </c>
      <c r="B147" s="78" t="s">
        <v>0</v>
      </c>
      <c r="C147" s="79" t="s">
        <v>49</v>
      </c>
      <c r="D147" s="79" t="s">
        <v>17</v>
      </c>
      <c r="E147" s="79" t="s">
        <v>266</v>
      </c>
      <c r="F147" s="79"/>
      <c r="G147" s="211">
        <f t="shared" si="10"/>
        <v>0</v>
      </c>
      <c r="H147" s="211">
        <f t="shared" si="10"/>
        <v>0</v>
      </c>
      <c r="I147" s="264">
        <v>0</v>
      </c>
    </row>
    <row r="148" spans="1:9" ht="33">
      <c r="A148" s="84" t="s">
        <v>24</v>
      </c>
      <c r="B148" s="78" t="s">
        <v>0</v>
      </c>
      <c r="C148" s="79" t="s">
        <v>49</v>
      </c>
      <c r="D148" s="79" t="s">
        <v>17</v>
      </c>
      <c r="E148" s="79" t="s">
        <v>266</v>
      </c>
      <c r="F148" s="79" t="s">
        <v>25</v>
      </c>
      <c r="G148" s="211">
        <v>0</v>
      </c>
      <c r="H148" s="211">
        <v>0</v>
      </c>
      <c r="I148" s="264">
        <v>0</v>
      </c>
    </row>
    <row r="149" spans="1:9" ht="20.25" customHeight="1">
      <c r="A149" s="91" t="s">
        <v>295</v>
      </c>
      <c r="B149" s="76" t="s">
        <v>0</v>
      </c>
      <c r="C149" s="77" t="s">
        <v>49</v>
      </c>
      <c r="D149" s="77" t="s">
        <v>49</v>
      </c>
      <c r="E149" s="77"/>
      <c r="F149" s="77"/>
      <c r="G149" s="209">
        <f t="shared" ref="G149:H152" si="11">G150</f>
        <v>200000</v>
      </c>
      <c r="H149" s="209">
        <f t="shared" si="11"/>
        <v>171825.15</v>
      </c>
      <c r="I149" s="83">
        <f t="shared" ref="I149:I211" si="12">H149/G149*100</f>
        <v>85.912575000000004</v>
      </c>
    </row>
    <row r="150" spans="1:9" ht="49.5">
      <c r="A150" s="93" t="s">
        <v>255</v>
      </c>
      <c r="B150" s="79" t="s">
        <v>0</v>
      </c>
      <c r="C150" s="79" t="s">
        <v>49</v>
      </c>
      <c r="D150" s="79" t="s">
        <v>49</v>
      </c>
      <c r="E150" s="79" t="s">
        <v>218</v>
      </c>
      <c r="F150" s="79"/>
      <c r="G150" s="211">
        <f t="shared" si="11"/>
        <v>200000</v>
      </c>
      <c r="H150" s="211">
        <f t="shared" si="11"/>
        <v>171825.15</v>
      </c>
      <c r="I150" s="264">
        <f t="shared" si="12"/>
        <v>85.912575000000004</v>
      </c>
    </row>
    <row r="151" spans="1:9" ht="16.5">
      <c r="A151" s="70" t="s">
        <v>234</v>
      </c>
      <c r="B151" s="78" t="s">
        <v>0</v>
      </c>
      <c r="C151" s="78" t="s">
        <v>49</v>
      </c>
      <c r="D151" s="78" t="s">
        <v>49</v>
      </c>
      <c r="E151" s="78" t="s">
        <v>232</v>
      </c>
      <c r="F151" s="78"/>
      <c r="G151" s="211">
        <f t="shared" si="11"/>
        <v>200000</v>
      </c>
      <c r="H151" s="211">
        <f t="shared" si="11"/>
        <v>171825.15</v>
      </c>
      <c r="I151" s="264">
        <f t="shared" si="12"/>
        <v>85.912575000000004</v>
      </c>
    </row>
    <row r="152" spans="1:9" ht="49.5">
      <c r="A152" s="70" t="s">
        <v>331</v>
      </c>
      <c r="B152" s="78" t="s">
        <v>0</v>
      </c>
      <c r="C152" s="78" t="s">
        <v>49</v>
      </c>
      <c r="D152" s="78" t="s">
        <v>49</v>
      </c>
      <c r="E152" s="78" t="s">
        <v>267</v>
      </c>
      <c r="F152" s="78"/>
      <c r="G152" s="211">
        <f t="shared" si="11"/>
        <v>200000</v>
      </c>
      <c r="H152" s="211">
        <f t="shared" si="11"/>
        <v>171825.15</v>
      </c>
      <c r="I152" s="264">
        <f t="shared" si="12"/>
        <v>85.912575000000004</v>
      </c>
    </row>
    <row r="153" spans="1:9" ht="15.75" customHeight="1">
      <c r="A153" s="90" t="s">
        <v>227</v>
      </c>
      <c r="B153" s="78" t="s">
        <v>0</v>
      </c>
      <c r="C153" s="78" t="s">
        <v>49</v>
      </c>
      <c r="D153" s="78" t="s">
        <v>49</v>
      </c>
      <c r="E153" s="78" t="s">
        <v>267</v>
      </c>
      <c r="F153" s="78" t="s">
        <v>228</v>
      </c>
      <c r="G153" s="211">
        <v>200000</v>
      </c>
      <c r="H153" s="211">
        <v>171825.15</v>
      </c>
      <c r="I153" s="264">
        <f t="shared" si="12"/>
        <v>85.912575000000004</v>
      </c>
    </row>
    <row r="154" spans="1:9" ht="16.5" customHeight="1">
      <c r="A154" s="91" t="s">
        <v>371</v>
      </c>
      <c r="B154" s="76" t="s">
        <v>0</v>
      </c>
      <c r="C154" s="76" t="s">
        <v>370</v>
      </c>
      <c r="D154" s="76"/>
      <c r="E154" s="76"/>
      <c r="F154" s="76"/>
      <c r="G154" s="209">
        <f>G155</f>
        <v>12000</v>
      </c>
      <c r="H154" s="209">
        <f>H155</f>
        <v>12000</v>
      </c>
      <c r="I154" s="83">
        <f t="shared" si="12"/>
        <v>100</v>
      </c>
    </row>
    <row r="155" spans="1:9" ht="31.5" customHeight="1">
      <c r="A155" s="90" t="s">
        <v>372</v>
      </c>
      <c r="B155" s="78" t="s">
        <v>0</v>
      </c>
      <c r="C155" s="78" t="s">
        <v>370</v>
      </c>
      <c r="D155" s="78" t="s">
        <v>49</v>
      </c>
      <c r="E155" s="78"/>
      <c r="F155" s="78"/>
      <c r="G155" s="211">
        <f>G156+G158</f>
        <v>12000</v>
      </c>
      <c r="H155" s="211">
        <f>H156+H158</f>
        <v>12000</v>
      </c>
      <c r="I155" s="264">
        <f t="shared" si="12"/>
        <v>100</v>
      </c>
    </row>
    <row r="156" spans="1:9" ht="48.75" customHeight="1">
      <c r="A156" s="90" t="s">
        <v>373</v>
      </c>
      <c r="B156" s="78" t="s">
        <v>0</v>
      </c>
      <c r="C156" s="78" t="s">
        <v>370</v>
      </c>
      <c r="D156" s="78" t="s">
        <v>49</v>
      </c>
      <c r="E156" s="78" t="s">
        <v>374</v>
      </c>
      <c r="F156" s="78"/>
      <c r="G156" s="211">
        <f>G157</f>
        <v>11493</v>
      </c>
      <c r="H156" s="211">
        <f>H157</f>
        <v>11493</v>
      </c>
      <c r="I156" s="264">
        <f t="shared" si="12"/>
        <v>100</v>
      </c>
    </row>
    <row r="157" spans="1:9" ht="32.25" customHeight="1">
      <c r="A157" s="92" t="s">
        <v>24</v>
      </c>
      <c r="B157" s="78" t="s">
        <v>0</v>
      </c>
      <c r="C157" s="78" t="s">
        <v>370</v>
      </c>
      <c r="D157" s="78" t="s">
        <v>49</v>
      </c>
      <c r="E157" s="78" t="s">
        <v>374</v>
      </c>
      <c r="F157" s="78" t="s">
        <v>25</v>
      </c>
      <c r="G157" s="211">
        <v>11493</v>
      </c>
      <c r="H157" s="211">
        <v>11493</v>
      </c>
      <c r="I157" s="264">
        <f t="shared" si="12"/>
        <v>100</v>
      </c>
    </row>
    <row r="158" spans="1:9" ht="51" customHeight="1">
      <c r="A158" s="90" t="s">
        <v>376</v>
      </c>
      <c r="B158" s="78" t="s">
        <v>0</v>
      </c>
      <c r="C158" s="78" t="s">
        <v>370</v>
      </c>
      <c r="D158" s="78" t="s">
        <v>49</v>
      </c>
      <c r="E158" s="78" t="s">
        <v>375</v>
      </c>
      <c r="F158" s="78"/>
      <c r="G158" s="211">
        <f>G159</f>
        <v>507</v>
      </c>
      <c r="H158" s="211">
        <f>H159</f>
        <v>507</v>
      </c>
      <c r="I158" s="264">
        <f t="shared" si="12"/>
        <v>100</v>
      </c>
    </row>
    <row r="159" spans="1:9" ht="32.25" customHeight="1">
      <c r="A159" s="92" t="s">
        <v>24</v>
      </c>
      <c r="B159" s="78" t="s">
        <v>0</v>
      </c>
      <c r="C159" s="78" t="s">
        <v>370</v>
      </c>
      <c r="D159" s="78" t="s">
        <v>49</v>
      </c>
      <c r="E159" s="78" t="s">
        <v>375</v>
      </c>
      <c r="F159" s="78" t="s">
        <v>25</v>
      </c>
      <c r="G159" s="211">
        <v>507</v>
      </c>
      <c r="H159" s="211">
        <v>507</v>
      </c>
      <c r="I159" s="264">
        <f t="shared" si="12"/>
        <v>100</v>
      </c>
    </row>
    <row r="160" spans="1:9" ht="19.5" customHeight="1">
      <c r="A160" s="82" t="s">
        <v>62</v>
      </c>
      <c r="B160" s="74" t="s">
        <v>0</v>
      </c>
      <c r="C160" s="75" t="s">
        <v>63</v>
      </c>
      <c r="D160" s="75"/>
      <c r="E160" s="75"/>
      <c r="F160" s="75"/>
      <c r="G160" s="208">
        <f>G161+G184</f>
        <v>15647471</v>
      </c>
      <c r="H160" s="208">
        <f>H161+H184</f>
        <v>14701515.609999999</v>
      </c>
      <c r="I160" s="83">
        <f t="shared" si="12"/>
        <v>93.954579688947817</v>
      </c>
    </row>
    <row r="161" spans="1:9" ht="16.5">
      <c r="A161" s="82" t="s">
        <v>64</v>
      </c>
      <c r="B161" s="74" t="s">
        <v>0</v>
      </c>
      <c r="C161" s="74" t="s">
        <v>63</v>
      </c>
      <c r="D161" s="74" t="s">
        <v>8</v>
      </c>
      <c r="E161" s="75"/>
      <c r="F161" s="75"/>
      <c r="G161" s="222">
        <f>G162+G180</f>
        <v>13241441</v>
      </c>
      <c r="H161" s="222">
        <f>H162+H180</f>
        <v>12407043.83</v>
      </c>
      <c r="I161" s="83">
        <f t="shared" si="12"/>
        <v>93.698592396401565</v>
      </c>
    </row>
    <row r="162" spans="1:9" ht="20.25" customHeight="1">
      <c r="A162" s="242" t="s">
        <v>341</v>
      </c>
      <c r="B162" s="72" t="s">
        <v>0</v>
      </c>
      <c r="C162" s="80" t="s">
        <v>63</v>
      </c>
      <c r="D162" s="72" t="s">
        <v>8</v>
      </c>
      <c r="E162" s="80" t="s">
        <v>208</v>
      </c>
      <c r="F162" s="72"/>
      <c r="G162" s="211">
        <f>G163+G175+G172</f>
        <v>13241441</v>
      </c>
      <c r="H162" s="211">
        <f>H163+H175+H172</f>
        <v>12407043.83</v>
      </c>
      <c r="I162" s="264">
        <f t="shared" si="12"/>
        <v>93.698592396401565</v>
      </c>
    </row>
    <row r="163" spans="1:9" ht="16.5">
      <c r="A163" s="243" t="s">
        <v>203</v>
      </c>
      <c r="B163" s="80" t="s">
        <v>0</v>
      </c>
      <c r="C163" s="80" t="s">
        <v>63</v>
      </c>
      <c r="D163" s="80" t="s">
        <v>8</v>
      </c>
      <c r="E163" s="79" t="s">
        <v>204</v>
      </c>
      <c r="F163" s="72"/>
      <c r="G163" s="211">
        <f>G164+G168+G170</f>
        <v>9607878</v>
      </c>
      <c r="H163" s="211">
        <f>H164+H168+H170</f>
        <v>8895644.8300000001</v>
      </c>
      <c r="I163" s="264">
        <f t="shared" si="12"/>
        <v>92.586987782317792</v>
      </c>
    </row>
    <row r="164" spans="1:9" ht="49.5">
      <c r="A164" s="89" t="s">
        <v>65</v>
      </c>
      <c r="B164" s="72" t="s">
        <v>0</v>
      </c>
      <c r="C164" s="80" t="s">
        <v>63</v>
      </c>
      <c r="D164" s="72" t="s">
        <v>8</v>
      </c>
      <c r="E164" s="79" t="s">
        <v>205</v>
      </c>
      <c r="F164" s="72"/>
      <c r="G164" s="211">
        <f>G165+G166+G167</f>
        <v>7931830</v>
      </c>
      <c r="H164" s="211">
        <f>H165+H166+H167</f>
        <v>7255457.2999999998</v>
      </c>
      <c r="I164" s="264">
        <f t="shared" si="12"/>
        <v>91.472677805752269</v>
      </c>
    </row>
    <row r="165" spans="1:9" ht="17.25" customHeight="1">
      <c r="A165" s="90" t="s">
        <v>66</v>
      </c>
      <c r="B165" s="210" t="s">
        <v>0</v>
      </c>
      <c r="C165" s="210" t="s">
        <v>63</v>
      </c>
      <c r="D165" s="210" t="s">
        <v>8</v>
      </c>
      <c r="E165" s="79" t="s">
        <v>205</v>
      </c>
      <c r="F165" s="80" t="s">
        <v>67</v>
      </c>
      <c r="G165" s="211">
        <v>5009834</v>
      </c>
      <c r="H165" s="211">
        <v>4996895.6900000004</v>
      </c>
      <c r="I165" s="264">
        <f t="shared" si="12"/>
        <v>99.741741742341176</v>
      </c>
    </row>
    <row r="166" spans="1:9" ht="31.5" customHeight="1">
      <c r="A166" s="92" t="s">
        <v>24</v>
      </c>
      <c r="B166" s="78" t="s">
        <v>0</v>
      </c>
      <c r="C166" s="79" t="s">
        <v>63</v>
      </c>
      <c r="D166" s="79" t="s">
        <v>8</v>
      </c>
      <c r="E166" s="79" t="s">
        <v>205</v>
      </c>
      <c r="F166" s="79" t="s">
        <v>25</v>
      </c>
      <c r="G166" s="211">
        <v>2650375</v>
      </c>
      <c r="H166" s="211">
        <v>1992915.43</v>
      </c>
      <c r="I166" s="264">
        <f t="shared" si="12"/>
        <v>75.193715228977027</v>
      </c>
    </row>
    <row r="167" spans="1:9" ht="16.5">
      <c r="A167" s="85" t="s">
        <v>26</v>
      </c>
      <c r="B167" s="72" t="s">
        <v>0</v>
      </c>
      <c r="C167" s="72" t="s">
        <v>63</v>
      </c>
      <c r="D167" s="72" t="s">
        <v>8</v>
      </c>
      <c r="E167" s="79" t="s">
        <v>205</v>
      </c>
      <c r="F167" s="80" t="s">
        <v>27</v>
      </c>
      <c r="G167" s="227">
        <v>271621</v>
      </c>
      <c r="H167" s="227">
        <v>265646.18</v>
      </c>
      <c r="I167" s="264">
        <f t="shared" si="12"/>
        <v>97.800309990759189</v>
      </c>
    </row>
    <row r="168" spans="1:9" ht="16.5">
      <c r="A168" s="93" t="s">
        <v>206</v>
      </c>
      <c r="B168" s="210" t="s">
        <v>0</v>
      </c>
      <c r="C168" s="210" t="s">
        <v>63</v>
      </c>
      <c r="D168" s="210" t="s">
        <v>8</v>
      </c>
      <c r="E168" s="79" t="s">
        <v>207</v>
      </c>
      <c r="F168" s="79"/>
      <c r="G168" s="227">
        <f>G169</f>
        <v>1576048</v>
      </c>
      <c r="H168" s="227">
        <f>H169</f>
        <v>1540187.53</v>
      </c>
      <c r="I168" s="264">
        <f t="shared" si="12"/>
        <v>97.724658766738074</v>
      </c>
    </row>
    <row r="169" spans="1:9" ht="33">
      <c r="A169" s="90" t="s">
        <v>24</v>
      </c>
      <c r="B169" s="210" t="s">
        <v>0</v>
      </c>
      <c r="C169" s="210" t="s">
        <v>63</v>
      </c>
      <c r="D169" s="210" t="s">
        <v>8</v>
      </c>
      <c r="E169" s="79" t="s">
        <v>207</v>
      </c>
      <c r="F169" s="79" t="s">
        <v>25</v>
      </c>
      <c r="G169" s="227">
        <v>1576048</v>
      </c>
      <c r="H169" s="227">
        <v>1540187.53</v>
      </c>
      <c r="I169" s="264">
        <f t="shared" si="12"/>
        <v>97.724658766738074</v>
      </c>
    </row>
    <row r="170" spans="1:9" ht="16.5">
      <c r="A170" s="90" t="s">
        <v>342</v>
      </c>
      <c r="B170" s="210" t="s">
        <v>0</v>
      </c>
      <c r="C170" s="210" t="s">
        <v>63</v>
      </c>
      <c r="D170" s="210" t="s">
        <v>8</v>
      </c>
      <c r="E170" s="79" t="s">
        <v>343</v>
      </c>
      <c r="F170" s="79"/>
      <c r="G170" s="227">
        <f>G171</f>
        <v>100000</v>
      </c>
      <c r="H170" s="227">
        <f>H171</f>
        <v>100000</v>
      </c>
      <c r="I170" s="264">
        <f t="shared" si="12"/>
        <v>100</v>
      </c>
    </row>
    <row r="171" spans="1:9" ht="33">
      <c r="A171" s="90" t="s">
        <v>24</v>
      </c>
      <c r="B171" s="210" t="s">
        <v>0</v>
      </c>
      <c r="C171" s="210" t="s">
        <v>63</v>
      </c>
      <c r="D171" s="210" t="s">
        <v>8</v>
      </c>
      <c r="E171" s="79" t="s">
        <v>343</v>
      </c>
      <c r="F171" s="79" t="s">
        <v>25</v>
      </c>
      <c r="G171" s="227">
        <v>100000</v>
      </c>
      <c r="H171" s="227">
        <v>100000</v>
      </c>
      <c r="I171" s="264">
        <f t="shared" si="12"/>
        <v>100</v>
      </c>
    </row>
    <row r="172" spans="1:9" ht="49.5">
      <c r="A172" s="86" t="s">
        <v>354</v>
      </c>
      <c r="B172" s="210" t="s">
        <v>0</v>
      </c>
      <c r="C172" s="210" t="s">
        <v>63</v>
      </c>
      <c r="D172" s="210" t="s">
        <v>8</v>
      </c>
      <c r="E172" s="79" t="s">
        <v>356</v>
      </c>
      <c r="F172" s="79"/>
      <c r="G172" s="227">
        <f>G173</f>
        <v>0</v>
      </c>
      <c r="H172" s="227">
        <f>H173</f>
        <v>0</v>
      </c>
      <c r="I172" s="264">
        <v>0</v>
      </c>
    </row>
    <row r="173" spans="1:9" ht="33">
      <c r="A173" s="86" t="s">
        <v>355</v>
      </c>
      <c r="B173" s="210" t="s">
        <v>0</v>
      </c>
      <c r="C173" s="210" t="s">
        <v>63</v>
      </c>
      <c r="D173" s="210" t="s">
        <v>8</v>
      </c>
      <c r="E173" s="79" t="s">
        <v>357</v>
      </c>
      <c r="F173" s="79"/>
      <c r="G173" s="227">
        <f>G174</f>
        <v>0</v>
      </c>
      <c r="H173" s="227">
        <f>H174</f>
        <v>0</v>
      </c>
      <c r="I173" s="264">
        <v>0</v>
      </c>
    </row>
    <row r="174" spans="1:9" ht="33">
      <c r="A174" s="90" t="s">
        <v>24</v>
      </c>
      <c r="B174" s="210" t="s">
        <v>0</v>
      </c>
      <c r="C174" s="210" t="s">
        <v>63</v>
      </c>
      <c r="D174" s="210" t="s">
        <v>8</v>
      </c>
      <c r="E174" s="79" t="s">
        <v>357</v>
      </c>
      <c r="F174" s="79" t="s">
        <v>25</v>
      </c>
      <c r="G174" s="227">
        <v>0</v>
      </c>
      <c r="H174" s="227">
        <v>0</v>
      </c>
      <c r="I174" s="264">
        <v>0</v>
      </c>
    </row>
    <row r="175" spans="1:9" ht="16.5">
      <c r="A175" s="90" t="s">
        <v>315</v>
      </c>
      <c r="B175" s="210" t="s">
        <v>0</v>
      </c>
      <c r="C175" s="210" t="s">
        <v>63</v>
      </c>
      <c r="D175" s="210" t="s">
        <v>8</v>
      </c>
      <c r="E175" s="79" t="s">
        <v>338</v>
      </c>
      <c r="F175" s="79"/>
      <c r="G175" s="227">
        <f>G176+G178</f>
        <v>3633563</v>
      </c>
      <c r="H175" s="227">
        <f>H176+H178</f>
        <v>3511399</v>
      </c>
      <c r="I175" s="264">
        <f t="shared" si="12"/>
        <v>96.637900595090827</v>
      </c>
    </row>
    <row r="176" spans="1:9" ht="16.5">
      <c r="A176" s="90" t="s">
        <v>340</v>
      </c>
      <c r="B176" s="210" t="s">
        <v>0</v>
      </c>
      <c r="C176" s="210" t="s">
        <v>63</v>
      </c>
      <c r="D176" s="210" t="s">
        <v>8</v>
      </c>
      <c r="E176" s="79" t="s">
        <v>339</v>
      </c>
      <c r="F176" s="79"/>
      <c r="G176" s="227">
        <f>G177</f>
        <v>3260519</v>
      </c>
      <c r="H176" s="227">
        <f>H177</f>
        <v>3236525</v>
      </c>
      <c r="I176" s="264">
        <f t="shared" si="12"/>
        <v>99.264104886369324</v>
      </c>
    </row>
    <row r="177" spans="1:9" ht="33">
      <c r="A177" s="92" t="s">
        <v>24</v>
      </c>
      <c r="B177" s="210" t="s">
        <v>0</v>
      </c>
      <c r="C177" s="210" t="s">
        <v>63</v>
      </c>
      <c r="D177" s="210" t="s">
        <v>8</v>
      </c>
      <c r="E177" s="79" t="s">
        <v>339</v>
      </c>
      <c r="F177" s="79" t="s">
        <v>25</v>
      </c>
      <c r="G177" s="227">
        <v>3260519</v>
      </c>
      <c r="H177" s="227">
        <v>3236525</v>
      </c>
      <c r="I177" s="264">
        <f t="shared" si="12"/>
        <v>99.264104886369324</v>
      </c>
    </row>
    <row r="178" spans="1:9" ht="16.5">
      <c r="A178" s="92" t="s">
        <v>365</v>
      </c>
      <c r="B178" s="210" t="s">
        <v>0</v>
      </c>
      <c r="C178" s="210" t="s">
        <v>63</v>
      </c>
      <c r="D178" s="210" t="s">
        <v>8</v>
      </c>
      <c r="E178" s="79" t="s">
        <v>363</v>
      </c>
      <c r="F178" s="79"/>
      <c r="G178" s="227">
        <f>G179</f>
        <v>373044</v>
      </c>
      <c r="H178" s="227">
        <f>H179</f>
        <v>274874</v>
      </c>
      <c r="I178" s="264">
        <f t="shared" si="12"/>
        <v>73.684069439529921</v>
      </c>
    </row>
    <row r="179" spans="1:9" ht="16.5">
      <c r="A179" s="241" t="s">
        <v>52</v>
      </c>
      <c r="B179" s="210" t="s">
        <v>0</v>
      </c>
      <c r="C179" s="210" t="s">
        <v>63</v>
      </c>
      <c r="D179" s="210" t="s">
        <v>8</v>
      </c>
      <c r="E179" s="79" t="s">
        <v>363</v>
      </c>
      <c r="F179" s="79" t="s">
        <v>364</v>
      </c>
      <c r="G179" s="227">
        <v>373044</v>
      </c>
      <c r="H179" s="227">
        <v>274874</v>
      </c>
      <c r="I179" s="264">
        <f t="shared" si="12"/>
        <v>73.684069439529921</v>
      </c>
    </row>
    <row r="180" spans="1:9" ht="49.5">
      <c r="A180" s="90" t="s">
        <v>307</v>
      </c>
      <c r="B180" s="210" t="s">
        <v>0</v>
      </c>
      <c r="C180" s="210" t="s">
        <v>63</v>
      </c>
      <c r="D180" s="210" t="s">
        <v>8</v>
      </c>
      <c r="E180" s="79" t="s">
        <v>219</v>
      </c>
      <c r="F180" s="79"/>
      <c r="G180" s="227">
        <f t="shared" ref="G180:H182" si="13">G181</f>
        <v>0</v>
      </c>
      <c r="H180" s="227">
        <f t="shared" si="13"/>
        <v>0</v>
      </c>
      <c r="I180" s="264">
        <v>0</v>
      </c>
    </row>
    <row r="181" spans="1:9" ht="16.5">
      <c r="A181" s="90" t="s">
        <v>315</v>
      </c>
      <c r="B181" s="210" t="s">
        <v>0</v>
      </c>
      <c r="C181" s="210" t="s">
        <v>63</v>
      </c>
      <c r="D181" s="210" t="s">
        <v>8</v>
      </c>
      <c r="E181" s="79" t="s">
        <v>318</v>
      </c>
      <c r="F181" s="79"/>
      <c r="G181" s="227">
        <f t="shared" si="13"/>
        <v>0</v>
      </c>
      <c r="H181" s="227">
        <f t="shared" si="13"/>
        <v>0</v>
      </c>
      <c r="I181" s="264">
        <v>0</v>
      </c>
    </row>
    <row r="182" spans="1:9" ht="16.5">
      <c r="A182" s="90" t="s">
        <v>316</v>
      </c>
      <c r="B182" s="210" t="s">
        <v>0</v>
      </c>
      <c r="C182" s="210" t="s">
        <v>63</v>
      </c>
      <c r="D182" s="210" t="s">
        <v>8</v>
      </c>
      <c r="E182" s="79" t="s">
        <v>319</v>
      </c>
      <c r="F182" s="79"/>
      <c r="G182" s="227">
        <f t="shared" si="13"/>
        <v>0</v>
      </c>
      <c r="H182" s="227">
        <f t="shared" si="13"/>
        <v>0</v>
      </c>
      <c r="I182" s="264">
        <v>0</v>
      </c>
    </row>
    <row r="183" spans="1:9" ht="37.5" customHeight="1">
      <c r="A183" s="90" t="s">
        <v>24</v>
      </c>
      <c r="B183" s="210" t="s">
        <v>0</v>
      </c>
      <c r="C183" s="210" t="s">
        <v>63</v>
      </c>
      <c r="D183" s="210" t="s">
        <v>8</v>
      </c>
      <c r="E183" s="79" t="s">
        <v>319</v>
      </c>
      <c r="F183" s="79" t="s">
        <v>25</v>
      </c>
      <c r="G183" s="227"/>
      <c r="H183" s="227"/>
      <c r="I183" s="264">
        <v>0</v>
      </c>
    </row>
    <row r="184" spans="1:9" ht="16.5">
      <c r="A184" s="82" t="s">
        <v>69</v>
      </c>
      <c r="B184" s="76" t="s">
        <v>0</v>
      </c>
      <c r="C184" s="77" t="s">
        <v>63</v>
      </c>
      <c r="D184" s="77" t="s">
        <v>21</v>
      </c>
      <c r="E184" s="228"/>
      <c r="F184" s="77"/>
      <c r="G184" s="209">
        <f t="shared" ref="G184:H186" si="14">G185</f>
        <v>2406030</v>
      </c>
      <c r="H184" s="209">
        <f t="shared" si="14"/>
        <v>2294471.7799999998</v>
      </c>
      <c r="I184" s="83">
        <f t="shared" si="12"/>
        <v>95.36339031516647</v>
      </c>
    </row>
    <row r="185" spans="1:9" ht="36" customHeight="1">
      <c r="A185" s="89" t="s">
        <v>68</v>
      </c>
      <c r="B185" s="78" t="s">
        <v>0</v>
      </c>
      <c r="C185" s="79" t="s">
        <v>63</v>
      </c>
      <c r="D185" s="79" t="s">
        <v>21</v>
      </c>
      <c r="E185" s="79" t="s">
        <v>208</v>
      </c>
      <c r="F185" s="79"/>
      <c r="G185" s="211">
        <f t="shared" si="14"/>
        <v>2406030</v>
      </c>
      <c r="H185" s="211">
        <f t="shared" si="14"/>
        <v>2294471.7799999998</v>
      </c>
      <c r="I185" s="264">
        <f t="shared" si="12"/>
        <v>95.36339031516647</v>
      </c>
    </row>
    <row r="186" spans="1:9" ht="21.75" customHeight="1">
      <c r="A186" s="89" t="s">
        <v>209</v>
      </c>
      <c r="B186" s="72" t="s">
        <v>0</v>
      </c>
      <c r="C186" s="72" t="s">
        <v>63</v>
      </c>
      <c r="D186" s="72" t="s">
        <v>21</v>
      </c>
      <c r="E186" s="79" t="s">
        <v>210</v>
      </c>
      <c r="F186" s="79"/>
      <c r="G186" s="211">
        <f t="shared" si="14"/>
        <v>2406030</v>
      </c>
      <c r="H186" s="211">
        <f t="shared" si="14"/>
        <v>2294471.7799999998</v>
      </c>
      <c r="I186" s="264">
        <f t="shared" si="12"/>
        <v>95.36339031516647</v>
      </c>
    </row>
    <row r="187" spans="1:9" ht="49.5">
      <c r="A187" s="89" t="s">
        <v>233</v>
      </c>
      <c r="B187" s="72" t="s">
        <v>0</v>
      </c>
      <c r="C187" s="72" t="s">
        <v>63</v>
      </c>
      <c r="D187" s="72" t="s">
        <v>21</v>
      </c>
      <c r="E187" s="72" t="s">
        <v>211</v>
      </c>
      <c r="F187" s="80"/>
      <c r="G187" s="227">
        <f>G188+G189</f>
        <v>2406030</v>
      </c>
      <c r="H187" s="227">
        <f>H188+H189</f>
        <v>2294471.7799999998</v>
      </c>
      <c r="I187" s="264">
        <f t="shared" si="12"/>
        <v>95.36339031516647</v>
      </c>
    </row>
    <row r="188" spans="1:9" ht="21" customHeight="1">
      <c r="A188" s="89" t="s">
        <v>14</v>
      </c>
      <c r="B188" s="72" t="s">
        <v>0</v>
      </c>
      <c r="C188" s="72" t="s">
        <v>63</v>
      </c>
      <c r="D188" s="72" t="s">
        <v>21</v>
      </c>
      <c r="E188" s="72" t="s">
        <v>211</v>
      </c>
      <c r="F188" s="80" t="s">
        <v>15</v>
      </c>
      <c r="G188" s="227">
        <v>2095656</v>
      </c>
      <c r="H188" s="227">
        <v>2078818.96</v>
      </c>
      <c r="I188" s="264">
        <f t="shared" si="12"/>
        <v>99.196574246918388</v>
      </c>
    </row>
    <row r="189" spans="1:9" ht="33">
      <c r="A189" s="90" t="s">
        <v>24</v>
      </c>
      <c r="B189" s="72" t="s">
        <v>0</v>
      </c>
      <c r="C189" s="72" t="s">
        <v>63</v>
      </c>
      <c r="D189" s="72" t="s">
        <v>21</v>
      </c>
      <c r="E189" s="72" t="s">
        <v>211</v>
      </c>
      <c r="F189" s="80" t="s">
        <v>25</v>
      </c>
      <c r="G189" s="227">
        <v>310374</v>
      </c>
      <c r="H189" s="227">
        <v>215652.82</v>
      </c>
      <c r="I189" s="264">
        <f t="shared" si="12"/>
        <v>69.481599618524754</v>
      </c>
    </row>
    <row r="190" spans="1:9" ht="16.5">
      <c r="A190" s="91" t="s">
        <v>302</v>
      </c>
      <c r="B190" s="74" t="s">
        <v>0</v>
      </c>
      <c r="C190" s="74" t="s">
        <v>38</v>
      </c>
      <c r="D190" s="74"/>
      <c r="E190" s="74"/>
      <c r="F190" s="75"/>
      <c r="G190" s="222">
        <f t="shared" ref="G190:H194" si="15">G191</f>
        <v>0</v>
      </c>
      <c r="H190" s="222">
        <f t="shared" si="15"/>
        <v>0</v>
      </c>
      <c r="I190" s="83">
        <v>0</v>
      </c>
    </row>
    <row r="191" spans="1:9" ht="16.5">
      <c r="A191" s="91" t="s">
        <v>303</v>
      </c>
      <c r="B191" s="74" t="s">
        <v>0</v>
      </c>
      <c r="C191" s="74" t="s">
        <v>38</v>
      </c>
      <c r="D191" s="74" t="s">
        <v>38</v>
      </c>
      <c r="E191" s="74"/>
      <c r="F191" s="75"/>
      <c r="G191" s="222">
        <f t="shared" si="15"/>
        <v>0</v>
      </c>
      <c r="H191" s="222">
        <f t="shared" si="15"/>
        <v>0</v>
      </c>
      <c r="I191" s="83">
        <v>0</v>
      </c>
    </row>
    <row r="192" spans="1:9" ht="49.5">
      <c r="A192" s="90" t="s">
        <v>304</v>
      </c>
      <c r="B192" s="72" t="s">
        <v>0</v>
      </c>
      <c r="C192" s="72" t="s">
        <v>38</v>
      </c>
      <c r="D192" s="72" t="s">
        <v>38</v>
      </c>
      <c r="E192" s="72" t="s">
        <v>308</v>
      </c>
      <c r="F192" s="80"/>
      <c r="G192" s="227">
        <f t="shared" si="15"/>
        <v>0</v>
      </c>
      <c r="H192" s="227">
        <f t="shared" si="15"/>
        <v>0</v>
      </c>
      <c r="I192" s="264">
        <v>0</v>
      </c>
    </row>
    <row r="193" spans="1:10" ht="16.5">
      <c r="A193" s="90" t="s">
        <v>305</v>
      </c>
      <c r="B193" s="72" t="s">
        <v>0</v>
      </c>
      <c r="C193" s="72" t="s">
        <v>38</v>
      </c>
      <c r="D193" s="72" t="s">
        <v>38</v>
      </c>
      <c r="E193" s="72" t="s">
        <v>313</v>
      </c>
      <c r="F193" s="80"/>
      <c r="G193" s="227">
        <f t="shared" si="15"/>
        <v>0</v>
      </c>
      <c r="H193" s="227">
        <f t="shared" si="15"/>
        <v>0</v>
      </c>
      <c r="I193" s="264">
        <v>0</v>
      </c>
    </row>
    <row r="194" spans="1:10" ht="19.5" customHeight="1">
      <c r="A194" s="90" t="s">
        <v>306</v>
      </c>
      <c r="B194" s="72" t="s">
        <v>0</v>
      </c>
      <c r="C194" s="72" t="s">
        <v>38</v>
      </c>
      <c r="D194" s="72" t="s">
        <v>38</v>
      </c>
      <c r="E194" s="72" t="s">
        <v>314</v>
      </c>
      <c r="F194" s="80"/>
      <c r="G194" s="227">
        <f t="shared" si="15"/>
        <v>0</v>
      </c>
      <c r="H194" s="227">
        <f t="shared" si="15"/>
        <v>0</v>
      </c>
      <c r="I194" s="264">
        <v>0</v>
      </c>
    </row>
    <row r="195" spans="1:10" ht="33">
      <c r="A195" s="90" t="s">
        <v>24</v>
      </c>
      <c r="B195" s="72" t="s">
        <v>0</v>
      </c>
      <c r="C195" s="72" t="s">
        <v>38</v>
      </c>
      <c r="D195" s="72" t="s">
        <v>38</v>
      </c>
      <c r="E195" s="72" t="s">
        <v>314</v>
      </c>
      <c r="F195" s="80" t="s">
        <v>25</v>
      </c>
      <c r="G195" s="227">
        <v>0</v>
      </c>
      <c r="H195" s="227">
        <v>0</v>
      </c>
      <c r="I195" s="264">
        <v>0</v>
      </c>
    </row>
    <row r="196" spans="1:10" ht="15.75" customHeight="1">
      <c r="A196" s="91" t="s">
        <v>70</v>
      </c>
      <c r="B196" s="74" t="s">
        <v>0</v>
      </c>
      <c r="C196" s="74" t="s">
        <v>43</v>
      </c>
      <c r="D196" s="74"/>
      <c r="E196" s="74"/>
      <c r="F196" s="75"/>
      <c r="G196" s="222">
        <f>G197+G202</f>
        <v>373048</v>
      </c>
      <c r="H196" s="222">
        <f>H197+H202</f>
        <v>350830.61</v>
      </c>
      <c r="I196" s="83">
        <f t="shared" si="12"/>
        <v>94.044361583495956</v>
      </c>
    </row>
    <row r="197" spans="1:10" ht="16.5">
      <c r="A197" s="91" t="s">
        <v>71</v>
      </c>
      <c r="B197" s="74" t="s">
        <v>0</v>
      </c>
      <c r="C197" s="74" t="s">
        <v>43</v>
      </c>
      <c r="D197" s="74" t="s">
        <v>8</v>
      </c>
      <c r="E197" s="72"/>
      <c r="F197" s="80"/>
      <c r="G197" s="222">
        <f t="shared" ref="G197:H200" si="16">G198</f>
        <v>149148</v>
      </c>
      <c r="H197" s="222">
        <f t="shared" si="16"/>
        <v>149148</v>
      </c>
      <c r="I197" s="83">
        <f t="shared" si="12"/>
        <v>100</v>
      </c>
    </row>
    <row r="198" spans="1:10" ht="49.5">
      <c r="A198" s="89" t="s">
        <v>237</v>
      </c>
      <c r="B198" s="72" t="s">
        <v>0</v>
      </c>
      <c r="C198" s="72" t="s">
        <v>43</v>
      </c>
      <c r="D198" s="72" t="s">
        <v>8</v>
      </c>
      <c r="E198" s="72" t="s">
        <v>192</v>
      </c>
      <c r="F198" s="80"/>
      <c r="G198" s="227">
        <f t="shared" si="16"/>
        <v>149148</v>
      </c>
      <c r="H198" s="227">
        <f t="shared" si="16"/>
        <v>149148</v>
      </c>
      <c r="I198" s="264">
        <f t="shared" si="12"/>
        <v>100</v>
      </c>
    </row>
    <row r="199" spans="1:10" ht="33">
      <c r="A199" s="73" t="s">
        <v>214</v>
      </c>
      <c r="B199" s="72" t="s">
        <v>0</v>
      </c>
      <c r="C199" s="72" t="s">
        <v>43</v>
      </c>
      <c r="D199" s="72" t="s">
        <v>8</v>
      </c>
      <c r="E199" s="72" t="s">
        <v>239</v>
      </c>
      <c r="F199" s="80"/>
      <c r="G199" s="227">
        <f t="shared" si="16"/>
        <v>149148</v>
      </c>
      <c r="H199" s="227">
        <f t="shared" si="16"/>
        <v>149148</v>
      </c>
      <c r="I199" s="264">
        <f t="shared" si="12"/>
        <v>100</v>
      </c>
    </row>
    <row r="200" spans="1:10" ht="18" customHeight="1">
      <c r="A200" s="92" t="s">
        <v>215</v>
      </c>
      <c r="B200" s="72" t="s">
        <v>0</v>
      </c>
      <c r="C200" s="72" t="s">
        <v>43</v>
      </c>
      <c r="D200" s="72" t="s">
        <v>8</v>
      </c>
      <c r="E200" s="72" t="s">
        <v>281</v>
      </c>
      <c r="F200" s="80"/>
      <c r="G200" s="227">
        <f t="shared" si="16"/>
        <v>149148</v>
      </c>
      <c r="H200" s="227">
        <f t="shared" si="16"/>
        <v>149148</v>
      </c>
      <c r="I200" s="264">
        <f t="shared" si="12"/>
        <v>100</v>
      </c>
    </row>
    <row r="201" spans="1:10" ht="18" customHeight="1">
      <c r="A201" s="90" t="s">
        <v>72</v>
      </c>
      <c r="B201" s="72" t="s">
        <v>0</v>
      </c>
      <c r="C201" s="72" t="s">
        <v>43</v>
      </c>
      <c r="D201" s="72" t="s">
        <v>8</v>
      </c>
      <c r="E201" s="72" t="s">
        <v>281</v>
      </c>
      <c r="F201" s="80" t="s">
        <v>73</v>
      </c>
      <c r="G201" s="227">
        <v>149148</v>
      </c>
      <c r="H201" s="227">
        <v>149148</v>
      </c>
      <c r="I201" s="264">
        <f t="shared" si="12"/>
        <v>100</v>
      </c>
    </row>
    <row r="202" spans="1:10" ht="19.5" customHeight="1">
      <c r="A202" s="244" t="s">
        <v>74</v>
      </c>
      <c r="B202" s="74" t="s">
        <v>0</v>
      </c>
      <c r="C202" s="74" t="s">
        <v>43</v>
      </c>
      <c r="D202" s="74" t="s">
        <v>17</v>
      </c>
      <c r="E202" s="74"/>
      <c r="F202" s="75"/>
      <c r="G202" s="222">
        <f>+G207+G203</f>
        <v>223900</v>
      </c>
      <c r="H202" s="222">
        <f>+H207+H203</f>
        <v>201682.61</v>
      </c>
      <c r="I202" s="83">
        <f t="shared" si="12"/>
        <v>90.077092451987482</v>
      </c>
    </row>
    <row r="203" spans="1:10" ht="49.5">
      <c r="A203" s="90" t="s">
        <v>247</v>
      </c>
      <c r="B203" s="80" t="s">
        <v>0</v>
      </c>
      <c r="C203" s="80" t="s">
        <v>43</v>
      </c>
      <c r="D203" s="80" t="s">
        <v>17</v>
      </c>
      <c r="E203" s="72" t="s">
        <v>268</v>
      </c>
      <c r="F203" s="80"/>
      <c r="G203" s="227">
        <f t="shared" ref="G203:H205" si="17">G204</f>
        <v>0</v>
      </c>
      <c r="H203" s="227">
        <f t="shared" si="17"/>
        <v>0</v>
      </c>
      <c r="I203" s="264">
        <v>0</v>
      </c>
      <c r="J203" s="39"/>
    </row>
    <row r="204" spans="1:10" ht="16.5">
      <c r="A204" s="90" t="s">
        <v>298</v>
      </c>
      <c r="B204" s="80" t="s">
        <v>0</v>
      </c>
      <c r="C204" s="80" t="s">
        <v>43</v>
      </c>
      <c r="D204" s="80" t="s">
        <v>17</v>
      </c>
      <c r="E204" s="72" t="s">
        <v>269</v>
      </c>
      <c r="F204" s="80"/>
      <c r="G204" s="227">
        <f t="shared" si="17"/>
        <v>0</v>
      </c>
      <c r="H204" s="227">
        <f t="shared" si="17"/>
        <v>0</v>
      </c>
      <c r="I204" s="264">
        <v>0</v>
      </c>
      <c r="J204" s="39"/>
    </row>
    <row r="205" spans="1:10" ht="15" customHeight="1">
      <c r="A205" s="90" t="s">
        <v>246</v>
      </c>
      <c r="B205" s="80" t="s">
        <v>0</v>
      </c>
      <c r="C205" s="80" t="s">
        <v>43</v>
      </c>
      <c r="D205" s="80" t="s">
        <v>17</v>
      </c>
      <c r="E205" s="72" t="s">
        <v>270</v>
      </c>
      <c r="F205" s="80"/>
      <c r="G205" s="227">
        <f t="shared" si="17"/>
        <v>0</v>
      </c>
      <c r="H205" s="227">
        <f t="shared" si="17"/>
        <v>0</v>
      </c>
      <c r="I205" s="264">
        <v>0</v>
      </c>
      <c r="J205" s="39"/>
    </row>
    <row r="206" spans="1:10" ht="33">
      <c r="A206" s="90" t="s">
        <v>244</v>
      </c>
      <c r="B206" s="80" t="s">
        <v>0</v>
      </c>
      <c r="C206" s="80" t="s">
        <v>43</v>
      </c>
      <c r="D206" s="80" t="s">
        <v>17</v>
      </c>
      <c r="E206" s="72" t="s">
        <v>270</v>
      </c>
      <c r="F206" s="80" t="s">
        <v>243</v>
      </c>
      <c r="G206" s="227">
        <v>0</v>
      </c>
      <c r="H206" s="227">
        <v>0</v>
      </c>
      <c r="I206" s="264">
        <v>0</v>
      </c>
      <c r="J206" s="39"/>
    </row>
    <row r="207" spans="1:10" ht="32.25" customHeight="1">
      <c r="A207" s="89" t="s">
        <v>213</v>
      </c>
      <c r="B207" s="72" t="s">
        <v>0</v>
      </c>
      <c r="C207" s="72" t="s">
        <v>43</v>
      </c>
      <c r="D207" s="72" t="s">
        <v>17</v>
      </c>
      <c r="E207" s="72" t="s">
        <v>192</v>
      </c>
      <c r="F207" s="80"/>
      <c r="G207" s="227">
        <f>G208+G217</f>
        <v>223900</v>
      </c>
      <c r="H207" s="227">
        <f>H208+H217</f>
        <v>201682.61</v>
      </c>
      <c r="I207" s="264">
        <f t="shared" si="12"/>
        <v>90.077092451987482</v>
      </c>
      <c r="J207" s="39"/>
    </row>
    <row r="208" spans="1:10" ht="16.5">
      <c r="A208" s="89" t="s">
        <v>216</v>
      </c>
      <c r="B208" s="72" t="s">
        <v>0</v>
      </c>
      <c r="C208" s="72" t="s">
        <v>43</v>
      </c>
      <c r="D208" s="72" t="s">
        <v>17</v>
      </c>
      <c r="E208" s="72" t="s">
        <v>193</v>
      </c>
      <c r="F208" s="80"/>
      <c r="G208" s="227">
        <f>G209+G211+G213+G215</f>
        <v>178900</v>
      </c>
      <c r="H208" s="227">
        <f>H209+H211+H213+H215</f>
        <v>160100</v>
      </c>
      <c r="I208" s="264">
        <f t="shared" si="12"/>
        <v>89.491335941866964</v>
      </c>
      <c r="J208" s="39"/>
    </row>
    <row r="209" spans="1:9" ht="15.75" customHeight="1">
      <c r="A209" s="92" t="s">
        <v>217</v>
      </c>
      <c r="B209" s="72" t="s">
        <v>0</v>
      </c>
      <c r="C209" s="72" t="s">
        <v>43</v>
      </c>
      <c r="D209" s="72" t="s">
        <v>17</v>
      </c>
      <c r="E209" s="72" t="s">
        <v>271</v>
      </c>
      <c r="F209" s="80"/>
      <c r="G209" s="227">
        <f>+G210</f>
        <v>38000</v>
      </c>
      <c r="H209" s="227">
        <f>+H210</f>
        <v>38000</v>
      </c>
      <c r="I209" s="264">
        <f t="shared" si="12"/>
        <v>100</v>
      </c>
    </row>
    <row r="210" spans="1:9" ht="33">
      <c r="A210" s="90" t="s">
        <v>244</v>
      </c>
      <c r="B210" s="72" t="s">
        <v>0</v>
      </c>
      <c r="C210" s="72" t="s">
        <v>43</v>
      </c>
      <c r="D210" s="72" t="s">
        <v>17</v>
      </c>
      <c r="E210" s="72" t="s">
        <v>271</v>
      </c>
      <c r="F210" s="80" t="s">
        <v>243</v>
      </c>
      <c r="G210" s="227">
        <v>38000</v>
      </c>
      <c r="H210" s="227">
        <v>38000</v>
      </c>
      <c r="I210" s="264">
        <f t="shared" si="12"/>
        <v>100</v>
      </c>
    </row>
    <row r="211" spans="1:9" ht="20.25" customHeight="1">
      <c r="A211" s="241" t="s">
        <v>75</v>
      </c>
      <c r="B211" s="80" t="s">
        <v>0</v>
      </c>
      <c r="C211" s="80" t="s">
        <v>43</v>
      </c>
      <c r="D211" s="80" t="s">
        <v>17</v>
      </c>
      <c r="E211" s="72" t="s">
        <v>272</v>
      </c>
      <c r="F211" s="80"/>
      <c r="G211" s="227">
        <f>+G212</f>
        <v>110000</v>
      </c>
      <c r="H211" s="227">
        <f>+H212</f>
        <v>91200</v>
      </c>
      <c r="I211" s="264">
        <f t="shared" si="12"/>
        <v>82.909090909090907</v>
      </c>
    </row>
    <row r="212" spans="1:9" ht="36.75" customHeight="1">
      <c r="A212" s="90" t="s">
        <v>244</v>
      </c>
      <c r="B212" s="80" t="s">
        <v>0</v>
      </c>
      <c r="C212" s="80" t="s">
        <v>43</v>
      </c>
      <c r="D212" s="80" t="s">
        <v>17</v>
      </c>
      <c r="E212" s="72" t="s">
        <v>272</v>
      </c>
      <c r="F212" s="80" t="s">
        <v>243</v>
      </c>
      <c r="G212" s="227">
        <v>110000</v>
      </c>
      <c r="H212" s="227">
        <v>91200</v>
      </c>
      <c r="I212" s="264">
        <f t="shared" ref="I212:I235" si="18">H212/G212*100</f>
        <v>82.909090909090907</v>
      </c>
    </row>
    <row r="213" spans="1:9" ht="34.5" customHeight="1">
      <c r="A213" s="92" t="s">
        <v>76</v>
      </c>
      <c r="B213" s="80" t="s">
        <v>0</v>
      </c>
      <c r="C213" s="80" t="s">
        <v>43</v>
      </c>
      <c r="D213" s="80" t="s">
        <v>17</v>
      </c>
      <c r="E213" s="72" t="s">
        <v>273</v>
      </c>
      <c r="F213" s="229"/>
      <c r="G213" s="227">
        <f>+G214</f>
        <v>0</v>
      </c>
      <c r="H213" s="227">
        <f>+H214</f>
        <v>0</v>
      </c>
      <c r="I213" s="264">
        <v>0</v>
      </c>
    </row>
    <row r="214" spans="1:9" ht="36.75" customHeight="1">
      <c r="A214" s="90" t="s">
        <v>244</v>
      </c>
      <c r="B214" s="80" t="s">
        <v>0</v>
      </c>
      <c r="C214" s="80" t="s">
        <v>43</v>
      </c>
      <c r="D214" s="80" t="s">
        <v>17</v>
      </c>
      <c r="E214" s="72" t="s">
        <v>273</v>
      </c>
      <c r="F214" s="80" t="s">
        <v>243</v>
      </c>
      <c r="G214" s="227">
        <v>0</v>
      </c>
      <c r="H214" s="227">
        <v>0</v>
      </c>
      <c r="I214" s="264">
        <v>0</v>
      </c>
    </row>
    <row r="215" spans="1:9" ht="49.5">
      <c r="A215" s="90" t="s">
        <v>327</v>
      </c>
      <c r="B215" s="80" t="s">
        <v>0</v>
      </c>
      <c r="C215" s="80" t="s">
        <v>43</v>
      </c>
      <c r="D215" s="80" t="s">
        <v>17</v>
      </c>
      <c r="E215" s="72" t="s">
        <v>326</v>
      </c>
      <c r="F215" s="80"/>
      <c r="G215" s="227">
        <f>G216</f>
        <v>30900</v>
      </c>
      <c r="H215" s="227">
        <f>H216</f>
        <v>30900</v>
      </c>
      <c r="I215" s="264">
        <f t="shared" si="18"/>
        <v>100</v>
      </c>
    </row>
    <row r="216" spans="1:9" ht="33">
      <c r="A216" s="90" t="s">
        <v>244</v>
      </c>
      <c r="B216" s="80" t="s">
        <v>0</v>
      </c>
      <c r="C216" s="80" t="s">
        <v>43</v>
      </c>
      <c r="D216" s="80" t="s">
        <v>17</v>
      </c>
      <c r="E216" s="72" t="s">
        <v>326</v>
      </c>
      <c r="F216" s="80" t="s">
        <v>243</v>
      </c>
      <c r="G216" s="227">
        <v>30900</v>
      </c>
      <c r="H216" s="227">
        <v>30900</v>
      </c>
      <c r="I216" s="264">
        <f t="shared" si="18"/>
        <v>100</v>
      </c>
    </row>
    <row r="217" spans="1:9" ht="33">
      <c r="A217" s="73" t="s">
        <v>214</v>
      </c>
      <c r="B217" s="72" t="s">
        <v>0</v>
      </c>
      <c r="C217" s="72" t="s">
        <v>43</v>
      </c>
      <c r="D217" s="72" t="s">
        <v>17</v>
      </c>
      <c r="E217" s="72" t="s">
        <v>239</v>
      </c>
      <c r="F217" s="80"/>
      <c r="G217" s="227">
        <f>G218</f>
        <v>45000</v>
      </c>
      <c r="H217" s="227">
        <f>H218</f>
        <v>41582.61</v>
      </c>
      <c r="I217" s="264">
        <f t="shared" si="18"/>
        <v>92.405799999999999</v>
      </c>
    </row>
    <row r="218" spans="1:9" ht="47.25" customHeight="1">
      <c r="A218" s="73" t="s">
        <v>296</v>
      </c>
      <c r="B218" s="72" t="s">
        <v>0</v>
      </c>
      <c r="C218" s="72" t="s">
        <v>43</v>
      </c>
      <c r="D218" s="72" t="s">
        <v>17</v>
      </c>
      <c r="E218" s="72" t="s">
        <v>282</v>
      </c>
      <c r="F218" s="80"/>
      <c r="G218" s="227">
        <f>G219+G220</f>
        <v>45000</v>
      </c>
      <c r="H218" s="227">
        <f>H219+H220</f>
        <v>41582.61</v>
      </c>
      <c r="I218" s="264">
        <f t="shared" si="18"/>
        <v>92.405799999999999</v>
      </c>
    </row>
    <row r="219" spans="1:9" ht="16.5">
      <c r="A219" s="90" t="s">
        <v>72</v>
      </c>
      <c r="B219" s="72" t="s">
        <v>0</v>
      </c>
      <c r="C219" s="72" t="s">
        <v>43</v>
      </c>
      <c r="D219" s="72" t="s">
        <v>17</v>
      </c>
      <c r="E219" s="72" t="s">
        <v>282</v>
      </c>
      <c r="F219" s="80" t="s">
        <v>73</v>
      </c>
      <c r="G219" s="227">
        <v>0</v>
      </c>
      <c r="H219" s="227">
        <v>0</v>
      </c>
      <c r="I219" s="264">
        <v>0</v>
      </c>
    </row>
    <row r="220" spans="1:9" ht="16.5">
      <c r="A220" s="90" t="s">
        <v>66</v>
      </c>
      <c r="B220" s="72" t="s">
        <v>0</v>
      </c>
      <c r="C220" s="72" t="s">
        <v>43</v>
      </c>
      <c r="D220" s="72" t="s">
        <v>17</v>
      </c>
      <c r="E220" s="72" t="s">
        <v>282</v>
      </c>
      <c r="F220" s="80" t="s">
        <v>67</v>
      </c>
      <c r="G220" s="227">
        <v>45000</v>
      </c>
      <c r="H220" s="227">
        <v>41582.61</v>
      </c>
      <c r="I220" s="264">
        <f t="shared" si="18"/>
        <v>92.405799999999999</v>
      </c>
    </row>
    <row r="221" spans="1:9" ht="18" customHeight="1">
      <c r="A221" s="245" t="s">
        <v>77</v>
      </c>
      <c r="B221" s="74" t="s">
        <v>0</v>
      </c>
      <c r="C221" s="75" t="s">
        <v>78</v>
      </c>
      <c r="D221" s="75"/>
      <c r="E221" s="75"/>
      <c r="F221" s="75"/>
      <c r="G221" s="208">
        <f>G222</f>
        <v>3132307.7199999997</v>
      </c>
      <c r="H221" s="208">
        <f>H222</f>
        <v>2866629.56</v>
      </c>
      <c r="I221" s="83">
        <f t="shared" si="18"/>
        <v>91.518133473808263</v>
      </c>
    </row>
    <row r="222" spans="1:9" ht="19.5" customHeight="1">
      <c r="A222" s="240" t="s">
        <v>79</v>
      </c>
      <c r="B222" s="75" t="s">
        <v>0</v>
      </c>
      <c r="C222" s="75" t="s">
        <v>78</v>
      </c>
      <c r="D222" s="74" t="s">
        <v>8</v>
      </c>
      <c r="E222" s="75"/>
      <c r="F222" s="75"/>
      <c r="G222" s="222">
        <f>G223+G227</f>
        <v>3132307.7199999997</v>
      </c>
      <c r="H222" s="222">
        <f>H223+H227</f>
        <v>2866629.56</v>
      </c>
      <c r="I222" s="83">
        <f t="shared" si="18"/>
        <v>91.518133473808263</v>
      </c>
    </row>
    <row r="223" spans="1:9" ht="36.75" customHeight="1">
      <c r="A223" s="66" t="s">
        <v>288</v>
      </c>
      <c r="B223" s="80" t="s">
        <v>0</v>
      </c>
      <c r="C223" s="80" t="s">
        <v>78</v>
      </c>
      <c r="D223" s="80" t="s">
        <v>8</v>
      </c>
      <c r="E223" s="80" t="s">
        <v>187</v>
      </c>
      <c r="F223" s="80"/>
      <c r="G223" s="227">
        <f t="shared" ref="G223:H225" si="19">G224</f>
        <v>0</v>
      </c>
      <c r="H223" s="227">
        <f t="shared" si="19"/>
        <v>0</v>
      </c>
      <c r="I223" s="264">
        <v>0</v>
      </c>
    </row>
    <row r="224" spans="1:9" ht="20.25" customHeight="1">
      <c r="A224" s="69" t="s">
        <v>220</v>
      </c>
      <c r="B224" s="80" t="s">
        <v>0</v>
      </c>
      <c r="C224" s="80" t="s">
        <v>78</v>
      </c>
      <c r="D224" s="80" t="s">
        <v>8</v>
      </c>
      <c r="E224" s="80" t="s">
        <v>274</v>
      </c>
      <c r="F224" s="80"/>
      <c r="G224" s="227">
        <f t="shared" si="19"/>
        <v>0</v>
      </c>
      <c r="H224" s="227">
        <f t="shared" si="19"/>
        <v>0</v>
      </c>
      <c r="I224" s="264">
        <v>0</v>
      </c>
    </row>
    <row r="225" spans="1:9" ht="34.5" customHeight="1">
      <c r="A225" s="243" t="s">
        <v>80</v>
      </c>
      <c r="B225" s="79" t="s">
        <v>0</v>
      </c>
      <c r="C225" s="80" t="s">
        <v>78</v>
      </c>
      <c r="D225" s="80" t="s">
        <v>8</v>
      </c>
      <c r="E225" s="79" t="s">
        <v>275</v>
      </c>
      <c r="F225" s="80"/>
      <c r="G225" s="227">
        <f t="shared" si="19"/>
        <v>0</v>
      </c>
      <c r="H225" s="227">
        <f t="shared" si="19"/>
        <v>0</v>
      </c>
      <c r="I225" s="264">
        <v>0</v>
      </c>
    </row>
    <row r="226" spans="1:9" ht="33">
      <c r="A226" s="92" t="s">
        <v>24</v>
      </c>
      <c r="B226" s="79" t="s">
        <v>0</v>
      </c>
      <c r="C226" s="80" t="s">
        <v>78</v>
      </c>
      <c r="D226" s="80" t="s">
        <v>8</v>
      </c>
      <c r="E226" s="79" t="s">
        <v>275</v>
      </c>
      <c r="F226" s="80" t="s">
        <v>25</v>
      </c>
      <c r="G226" s="227">
        <v>0</v>
      </c>
      <c r="H226" s="227">
        <v>0</v>
      </c>
      <c r="I226" s="264">
        <v>0</v>
      </c>
    </row>
    <row r="227" spans="1:9" ht="49.5">
      <c r="A227" s="66" t="s">
        <v>256</v>
      </c>
      <c r="B227" s="80" t="s">
        <v>0</v>
      </c>
      <c r="C227" s="80" t="s">
        <v>78</v>
      </c>
      <c r="D227" s="80" t="s">
        <v>8</v>
      </c>
      <c r="E227" s="80" t="s">
        <v>231</v>
      </c>
      <c r="F227" s="80"/>
      <c r="G227" s="227">
        <f>G228+G233</f>
        <v>3132307.7199999997</v>
      </c>
      <c r="H227" s="227">
        <f>H228+H233</f>
        <v>2866629.56</v>
      </c>
      <c r="I227" s="264">
        <f t="shared" si="18"/>
        <v>91.518133473808263</v>
      </c>
    </row>
    <row r="228" spans="1:9" ht="20.25" customHeight="1">
      <c r="A228" s="66" t="s">
        <v>221</v>
      </c>
      <c r="B228" s="210" t="s">
        <v>0</v>
      </c>
      <c r="C228" s="210" t="s">
        <v>78</v>
      </c>
      <c r="D228" s="210" t="s">
        <v>8</v>
      </c>
      <c r="E228" s="80" t="s">
        <v>212</v>
      </c>
      <c r="F228" s="80"/>
      <c r="G228" s="227">
        <f>G229</f>
        <v>2854607.7199999997</v>
      </c>
      <c r="H228" s="227">
        <f>H229</f>
        <v>2624263.7200000002</v>
      </c>
      <c r="I228" s="264">
        <f t="shared" si="18"/>
        <v>91.930800215169342</v>
      </c>
    </row>
    <row r="229" spans="1:9" ht="49.5">
      <c r="A229" s="89" t="s">
        <v>65</v>
      </c>
      <c r="B229" s="210" t="s">
        <v>0</v>
      </c>
      <c r="C229" s="210" t="s">
        <v>78</v>
      </c>
      <c r="D229" s="210" t="s">
        <v>8</v>
      </c>
      <c r="E229" s="80" t="s">
        <v>276</v>
      </c>
      <c r="F229" s="80"/>
      <c r="G229" s="227">
        <f>G230+G231+G232</f>
        <v>2854607.7199999997</v>
      </c>
      <c r="H229" s="227">
        <f>H230+H231+H232</f>
        <v>2624263.7200000002</v>
      </c>
      <c r="I229" s="264">
        <f t="shared" si="18"/>
        <v>91.930800215169342</v>
      </c>
    </row>
    <row r="230" spans="1:9" ht="20.25" customHeight="1">
      <c r="A230" s="90" t="s">
        <v>66</v>
      </c>
      <c r="B230" s="210" t="s">
        <v>0</v>
      </c>
      <c r="C230" s="210" t="s">
        <v>78</v>
      </c>
      <c r="D230" s="210" t="s">
        <v>8</v>
      </c>
      <c r="E230" s="80" t="s">
        <v>276</v>
      </c>
      <c r="F230" s="80" t="s">
        <v>67</v>
      </c>
      <c r="G230" s="227">
        <v>1042692.72</v>
      </c>
      <c r="H230" s="227">
        <v>1039274.16</v>
      </c>
      <c r="I230" s="264">
        <f t="shared" si="18"/>
        <v>99.672141184605195</v>
      </c>
    </row>
    <row r="231" spans="1:9" ht="33">
      <c r="A231" s="90" t="s">
        <v>24</v>
      </c>
      <c r="B231" s="210" t="s">
        <v>0</v>
      </c>
      <c r="C231" s="210" t="s">
        <v>78</v>
      </c>
      <c r="D231" s="210" t="s">
        <v>8</v>
      </c>
      <c r="E231" s="80" t="s">
        <v>276</v>
      </c>
      <c r="F231" s="80" t="s">
        <v>25</v>
      </c>
      <c r="G231" s="227">
        <v>1485055</v>
      </c>
      <c r="H231" s="227">
        <v>1265129.56</v>
      </c>
      <c r="I231" s="264">
        <f t="shared" si="18"/>
        <v>85.190754551178244</v>
      </c>
    </row>
    <row r="232" spans="1:9" ht="16.5">
      <c r="A232" s="90" t="s">
        <v>26</v>
      </c>
      <c r="B232" s="210" t="s">
        <v>0</v>
      </c>
      <c r="C232" s="210" t="s">
        <v>78</v>
      </c>
      <c r="D232" s="210" t="s">
        <v>8</v>
      </c>
      <c r="E232" s="80" t="s">
        <v>276</v>
      </c>
      <c r="F232" s="80" t="s">
        <v>27</v>
      </c>
      <c r="G232" s="227">
        <v>326860</v>
      </c>
      <c r="H232" s="227">
        <v>319860</v>
      </c>
      <c r="I232" s="264">
        <f t="shared" si="18"/>
        <v>97.858410328581044</v>
      </c>
    </row>
    <row r="233" spans="1:9" ht="18.75" customHeight="1">
      <c r="A233" s="86" t="s">
        <v>222</v>
      </c>
      <c r="B233" s="210" t="s">
        <v>0</v>
      </c>
      <c r="C233" s="210" t="s">
        <v>78</v>
      </c>
      <c r="D233" s="210" t="s">
        <v>8</v>
      </c>
      <c r="E233" s="80" t="s">
        <v>277</v>
      </c>
      <c r="F233" s="80"/>
      <c r="G233" s="227">
        <f>G234</f>
        <v>277700</v>
      </c>
      <c r="H233" s="227">
        <f>H234</f>
        <v>242365.84</v>
      </c>
      <c r="I233" s="264">
        <f t="shared" si="18"/>
        <v>87.276139719121346</v>
      </c>
    </row>
    <row r="234" spans="1:9" ht="16.5">
      <c r="A234" s="86" t="s">
        <v>82</v>
      </c>
      <c r="B234" s="210" t="s">
        <v>0</v>
      </c>
      <c r="C234" s="210" t="s">
        <v>78</v>
      </c>
      <c r="D234" s="210" t="s">
        <v>8</v>
      </c>
      <c r="E234" s="80" t="s">
        <v>278</v>
      </c>
      <c r="F234" s="80"/>
      <c r="G234" s="227">
        <f>G235</f>
        <v>277700</v>
      </c>
      <c r="H234" s="227">
        <f>H235</f>
        <v>242365.84</v>
      </c>
      <c r="I234" s="264">
        <f t="shared" si="18"/>
        <v>87.276139719121346</v>
      </c>
    </row>
    <row r="235" spans="1:9" ht="33">
      <c r="A235" s="90" t="s">
        <v>24</v>
      </c>
      <c r="B235" s="210" t="s">
        <v>0</v>
      </c>
      <c r="C235" s="210" t="s">
        <v>78</v>
      </c>
      <c r="D235" s="210" t="s">
        <v>8</v>
      </c>
      <c r="E235" s="80" t="s">
        <v>278</v>
      </c>
      <c r="F235" s="80" t="s">
        <v>25</v>
      </c>
      <c r="G235" s="227">
        <v>277700</v>
      </c>
      <c r="H235" s="227">
        <v>242365.84</v>
      </c>
      <c r="I235" s="264">
        <f t="shared" si="18"/>
        <v>87.276139719121346</v>
      </c>
    </row>
    <row r="236" spans="1:9" ht="17.25" thickBot="1">
      <c r="A236" s="246" t="s">
        <v>83</v>
      </c>
      <c r="B236" s="247"/>
      <c r="C236" s="248"/>
      <c r="D236" s="248"/>
      <c r="E236" s="248"/>
      <c r="F236" s="248"/>
      <c r="G236" s="249">
        <f>G19+G60+G67+G85+G96+G160+G196+G221+G190+G154</f>
        <v>29138836.719999999</v>
      </c>
      <c r="H236" s="249">
        <f>H19+H60+H67+H85+H96+H160+H196+H221+H190+H154</f>
        <v>26676859.729999997</v>
      </c>
      <c r="I236" s="250">
        <f>H236/G236*100</f>
        <v>91.550874135238985</v>
      </c>
    </row>
  </sheetData>
  <sheetProtection selectLockedCells="1" selectUnlockedCells="1"/>
  <mergeCells count="4">
    <mergeCell ref="A12:L12"/>
    <mergeCell ref="A13:L13"/>
    <mergeCell ref="A14:K14"/>
    <mergeCell ref="A15:K15"/>
  </mergeCells>
  <pageMargins left="1.1811023622047245" right="0.59055118110236227" top="0.59055118110236227" bottom="0.59055118110236227" header="0.51181102362204722" footer="0.51181102362204722"/>
  <pageSetup paperSize="9" scale="50" firstPageNumber="0" orientation="portrait" horizontalDpi="300" verticalDpi="300" r:id="rId1"/>
  <headerFooter alignWithMargins="0"/>
  <rowBreaks count="3" manualBreakCount="3">
    <brk id="55" max="6" man="1"/>
    <brk id="107" max="6" man="1"/>
    <brk id="159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50"/>
  <sheetViews>
    <sheetView view="pageBreakPreview" zoomScaleNormal="80" workbookViewId="0">
      <selection activeCell="E26" sqref="E26"/>
    </sheetView>
  </sheetViews>
  <sheetFormatPr defaultRowHeight="12.75"/>
  <cols>
    <col min="1" max="1" width="63.7109375" customWidth="1"/>
    <col min="2" max="2" width="8.85546875" style="29" customWidth="1"/>
    <col min="3" max="3" width="8" style="30" customWidth="1"/>
    <col min="4" max="4" width="17.140625" style="30" customWidth="1"/>
    <col min="5" max="5" width="16.28515625" style="30" customWidth="1"/>
    <col min="6" max="6" width="14.42578125" customWidth="1"/>
    <col min="7" max="7" width="4.28515625" hidden="1" customWidth="1"/>
    <col min="8" max="8" width="0.140625" customWidth="1"/>
  </cols>
  <sheetData>
    <row r="1" spans="1:9" ht="15.75">
      <c r="A1" s="124" t="s">
        <v>772</v>
      </c>
      <c r="B1" s="125"/>
      <c r="C1" s="125"/>
      <c r="D1" s="125"/>
      <c r="E1" s="125"/>
      <c r="F1" s="125"/>
      <c r="G1" s="31"/>
      <c r="H1" s="31"/>
      <c r="I1" s="31"/>
    </row>
    <row r="2" spans="1:9" ht="15.75">
      <c r="A2" s="126" t="s">
        <v>322</v>
      </c>
      <c r="B2" s="127"/>
      <c r="C2" s="128"/>
      <c r="D2" s="128"/>
      <c r="E2" s="128"/>
      <c r="F2" s="128"/>
      <c r="G2" s="31"/>
      <c r="H2" s="31"/>
      <c r="I2" s="31"/>
    </row>
    <row r="3" spans="1:9" ht="15.75">
      <c r="A3" s="129" t="s">
        <v>323</v>
      </c>
      <c r="B3" s="127"/>
      <c r="C3" s="130"/>
      <c r="D3" s="130"/>
      <c r="E3" s="130"/>
      <c r="F3" s="130"/>
      <c r="G3" s="31"/>
      <c r="H3" s="32"/>
      <c r="I3" s="32"/>
    </row>
    <row r="4" spans="1:9" ht="15.75">
      <c r="A4" s="124" t="s">
        <v>773</v>
      </c>
      <c r="B4" s="125"/>
      <c r="C4" s="125"/>
      <c r="D4" s="125"/>
      <c r="E4" s="125"/>
      <c r="F4" s="125"/>
      <c r="G4" s="31"/>
      <c r="H4" s="31"/>
      <c r="I4" s="31"/>
    </row>
    <row r="5" spans="1:9" ht="15.75">
      <c r="A5" s="131"/>
      <c r="B5" s="127"/>
      <c r="C5" s="130"/>
      <c r="D5" s="130"/>
      <c r="E5" s="130"/>
      <c r="F5" s="130"/>
      <c r="G5" s="31"/>
      <c r="H5" s="31"/>
      <c r="I5" s="31"/>
    </row>
    <row r="6" spans="1:9" ht="15.75">
      <c r="A6" s="131"/>
      <c r="B6" s="127"/>
      <c r="C6" s="130"/>
      <c r="D6" s="130"/>
      <c r="E6" s="130"/>
      <c r="F6" s="130"/>
      <c r="G6" s="31"/>
      <c r="H6" s="31"/>
      <c r="I6" s="31"/>
    </row>
    <row r="7" spans="1:9" ht="15.75">
      <c r="A7" s="131"/>
      <c r="B7" s="127"/>
      <c r="C7" s="130"/>
      <c r="D7" s="130"/>
      <c r="E7" s="130"/>
      <c r="F7" s="130"/>
      <c r="G7" s="31"/>
      <c r="H7" s="31"/>
      <c r="I7" s="31"/>
    </row>
    <row r="8" spans="1:9" ht="15.75">
      <c r="A8" s="131"/>
      <c r="B8" s="127"/>
      <c r="C8" s="130"/>
      <c r="D8" s="130"/>
      <c r="E8" s="130"/>
      <c r="F8" s="130"/>
      <c r="G8" s="31"/>
      <c r="H8" s="31"/>
      <c r="I8" s="31"/>
    </row>
    <row r="9" spans="1:9" ht="15.75">
      <c r="A9" s="131"/>
      <c r="B9" s="127"/>
      <c r="C9" s="125"/>
      <c r="D9" s="125"/>
      <c r="E9" s="125"/>
      <c r="F9" s="125"/>
      <c r="G9" s="31"/>
      <c r="H9" s="31"/>
      <c r="I9" s="31"/>
    </row>
    <row r="10" spans="1:9" ht="15.75">
      <c r="A10" s="124"/>
      <c r="B10" s="125"/>
      <c r="C10" s="125"/>
      <c r="D10" s="125"/>
      <c r="E10" s="125"/>
      <c r="F10" s="125"/>
      <c r="G10" s="31"/>
      <c r="H10" s="31"/>
      <c r="I10" s="31"/>
    </row>
    <row r="11" spans="1:9" ht="20.25">
      <c r="A11" s="319" t="s">
        <v>747</v>
      </c>
      <c r="B11" s="319"/>
      <c r="C11" s="319"/>
      <c r="D11" s="319"/>
      <c r="E11" s="319"/>
      <c r="F11" s="327"/>
      <c r="G11" s="327"/>
      <c r="H11" s="327"/>
      <c r="I11" s="327"/>
    </row>
    <row r="12" spans="1:9" ht="69.75" customHeight="1">
      <c r="A12" s="330" t="s">
        <v>771</v>
      </c>
      <c r="B12" s="330"/>
      <c r="C12" s="330"/>
      <c r="D12" s="330"/>
      <c r="E12" s="330"/>
      <c r="F12" s="330"/>
      <c r="G12" s="330"/>
      <c r="H12" s="330"/>
    </row>
    <row r="13" spans="1:9" ht="16.5">
      <c r="A13" s="329" t="s">
        <v>157</v>
      </c>
      <c r="B13" s="329"/>
      <c r="C13" s="329"/>
      <c r="D13" s="329"/>
      <c r="E13" s="329"/>
      <c r="F13" s="329"/>
    </row>
    <row r="14" spans="1:9" ht="18.75" customHeight="1" thickBot="1">
      <c r="A14" s="95"/>
      <c r="B14" s="35" t="s">
        <v>157</v>
      </c>
      <c r="C14" s="96"/>
      <c r="D14" s="96"/>
      <c r="E14" s="96"/>
      <c r="F14" s="37" t="s">
        <v>101</v>
      </c>
    </row>
    <row r="15" spans="1:9" ht="63.75" customHeight="1" thickBot="1">
      <c r="A15" s="97" t="s">
        <v>103</v>
      </c>
      <c r="B15" s="98" t="s">
        <v>3</v>
      </c>
      <c r="C15" s="98" t="s">
        <v>4</v>
      </c>
      <c r="D15" s="252" t="s">
        <v>249</v>
      </c>
      <c r="E15" s="252" t="s">
        <v>763</v>
      </c>
      <c r="F15" s="253" t="s">
        <v>750</v>
      </c>
      <c r="G15" s="251" t="s">
        <v>750</v>
      </c>
    </row>
    <row r="16" spans="1:9" ht="16.5">
      <c r="A16" s="262" t="s">
        <v>7</v>
      </c>
      <c r="B16" s="94" t="s">
        <v>8</v>
      </c>
      <c r="C16" s="94"/>
      <c r="D16" s="263">
        <f>D17+D18+D19+D20+D21</f>
        <v>5872472</v>
      </c>
      <c r="E16" s="263">
        <f>E17+E18+E19+E20+E21</f>
        <v>5435210.3999999994</v>
      </c>
      <c r="F16" s="263">
        <f>E16/D16*100</f>
        <v>92.554045383272992</v>
      </c>
    </row>
    <row r="17" spans="1:7" ht="33">
      <c r="A17" s="217" t="s">
        <v>9</v>
      </c>
      <c r="B17" s="72" t="s">
        <v>8</v>
      </c>
      <c r="C17" s="80" t="s">
        <v>10</v>
      </c>
      <c r="D17" s="211">
        <v>1174039</v>
      </c>
      <c r="E17" s="211">
        <f>'Вед.2019 '!H24</f>
        <v>1166911.8600000001</v>
      </c>
      <c r="F17" s="220">
        <f t="shared" ref="F17:F46" si="0">E17/D17*100</f>
        <v>99.392938394721142</v>
      </c>
      <c r="G17" s="23"/>
    </row>
    <row r="18" spans="1:7" ht="49.5">
      <c r="A18" s="217" t="s">
        <v>16</v>
      </c>
      <c r="B18" s="72" t="s">
        <v>8</v>
      </c>
      <c r="C18" s="80" t="s">
        <v>17</v>
      </c>
      <c r="D18" s="227">
        <f>'Вед.2019 '!G25</f>
        <v>457158</v>
      </c>
      <c r="E18" s="227">
        <f>'Вед.2019 '!H29</f>
        <v>454188.66</v>
      </c>
      <c r="F18" s="220">
        <f t="shared" si="0"/>
        <v>99.35047839040331</v>
      </c>
      <c r="G18" s="23"/>
    </row>
    <row r="19" spans="1:7" ht="53.25" customHeight="1">
      <c r="A19" s="217" t="s">
        <v>20</v>
      </c>
      <c r="B19" s="72" t="s">
        <v>8</v>
      </c>
      <c r="C19" s="72" t="s">
        <v>21</v>
      </c>
      <c r="D19" s="211">
        <f>'Вед.2019 '!G30</f>
        <v>3958275</v>
      </c>
      <c r="E19" s="211">
        <f>'Вед.2019 '!H30</f>
        <v>3574415.7699999996</v>
      </c>
      <c r="F19" s="220">
        <f t="shared" si="0"/>
        <v>90.302360750579467</v>
      </c>
      <c r="G19" s="23"/>
    </row>
    <row r="20" spans="1:7" ht="18.75">
      <c r="A20" s="216" t="s">
        <v>166</v>
      </c>
      <c r="B20" s="99" t="s">
        <v>8</v>
      </c>
      <c r="C20" s="99" t="s">
        <v>78</v>
      </c>
      <c r="D20" s="215">
        <f>'Вед.2019 '!G40</f>
        <v>25000</v>
      </c>
      <c r="E20" s="215">
        <f>[2]Вед.2019!F38</f>
        <v>0</v>
      </c>
      <c r="F20" s="220">
        <f t="shared" si="0"/>
        <v>0</v>
      </c>
      <c r="G20" s="27"/>
    </row>
    <row r="21" spans="1:7" ht="16.5">
      <c r="A21" s="217" t="s">
        <v>28</v>
      </c>
      <c r="B21" s="72" t="s">
        <v>8</v>
      </c>
      <c r="C21" s="72" t="s">
        <v>29</v>
      </c>
      <c r="D21" s="211">
        <f>'Вед.2019 '!G45</f>
        <v>258000</v>
      </c>
      <c r="E21" s="211">
        <f>'Вед.2019 '!H45</f>
        <v>239694.11</v>
      </c>
      <c r="F21" s="220">
        <f t="shared" si="0"/>
        <v>92.904693798449614</v>
      </c>
      <c r="G21" s="23"/>
    </row>
    <row r="22" spans="1:7" ht="20.25" customHeight="1">
      <c r="A22" s="254" t="s">
        <v>31</v>
      </c>
      <c r="B22" s="100" t="s">
        <v>10</v>
      </c>
      <c r="C22" s="101"/>
      <c r="D22" s="255">
        <f>D23</f>
        <v>310200</v>
      </c>
      <c r="E22" s="255">
        <f>'Вед.2019 '!H60</f>
        <v>310200</v>
      </c>
      <c r="F22" s="208">
        <f t="shared" si="0"/>
        <v>100</v>
      </c>
    </row>
    <row r="23" spans="1:7" ht="18.75" customHeight="1">
      <c r="A23" s="217" t="s">
        <v>32</v>
      </c>
      <c r="B23" s="72" t="s">
        <v>10</v>
      </c>
      <c r="C23" s="80" t="s">
        <v>17</v>
      </c>
      <c r="D23" s="220">
        <v>310200</v>
      </c>
      <c r="E23" s="220">
        <v>310200</v>
      </c>
      <c r="F23" s="220">
        <f t="shared" si="0"/>
        <v>100</v>
      </c>
      <c r="G23" s="23"/>
    </row>
    <row r="24" spans="1:7" ht="33">
      <c r="A24" s="207" t="s">
        <v>34</v>
      </c>
      <c r="B24" s="75" t="s">
        <v>17</v>
      </c>
      <c r="C24" s="75"/>
      <c r="D24" s="208">
        <f>D25+D26</f>
        <v>53695</v>
      </c>
      <c r="E24" s="208">
        <f>E25+E26</f>
        <v>25695</v>
      </c>
      <c r="F24" s="208">
        <f t="shared" si="0"/>
        <v>47.853617655275166</v>
      </c>
    </row>
    <row r="25" spans="1:7" ht="17.25" customHeight="1">
      <c r="A25" s="217" t="s">
        <v>35</v>
      </c>
      <c r="B25" s="72" t="s">
        <v>17</v>
      </c>
      <c r="C25" s="72" t="s">
        <v>10</v>
      </c>
      <c r="D25" s="227">
        <f>'Вед.2019 '!G68</f>
        <v>17600</v>
      </c>
      <c r="E25" s="227">
        <f>'Вед.2019 '!H68</f>
        <v>10600</v>
      </c>
      <c r="F25" s="220">
        <f t="shared" si="0"/>
        <v>60.227272727272727</v>
      </c>
      <c r="G25" s="23"/>
    </row>
    <row r="26" spans="1:7" ht="15.75" customHeight="1">
      <c r="A26" s="212" t="s">
        <v>42</v>
      </c>
      <c r="B26" s="72" t="s">
        <v>17</v>
      </c>
      <c r="C26" s="72" t="s">
        <v>43</v>
      </c>
      <c r="D26" s="227">
        <f>'Вед.2019 '!G79</f>
        <v>36095</v>
      </c>
      <c r="E26" s="227">
        <f>'Вед.2019 '!H79</f>
        <v>15095</v>
      </c>
      <c r="F26" s="220">
        <f t="shared" si="0"/>
        <v>41.820196703144482</v>
      </c>
      <c r="G26" s="23"/>
    </row>
    <row r="27" spans="1:7" ht="18.75" customHeight="1">
      <c r="A27" s="207" t="s">
        <v>44</v>
      </c>
      <c r="B27" s="75" t="s">
        <v>21</v>
      </c>
      <c r="C27" s="75"/>
      <c r="D27" s="214">
        <f>+D28+D29</f>
        <v>611800</v>
      </c>
      <c r="E27" s="214">
        <f>+E28+E29</f>
        <v>470790.2</v>
      </c>
      <c r="F27" s="208">
        <f t="shared" si="0"/>
        <v>76.951650866296177</v>
      </c>
    </row>
    <row r="28" spans="1:7" ht="16.5">
      <c r="A28" s="217" t="s">
        <v>46</v>
      </c>
      <c r="B28" s="80" t="s">
        <v>21</v>
      </c>
      <c r="C28" s="79" t="s">
        <v>38</v>
      </c>
      <c r="D28" s="211">
        <f>'Вед.2019 '!G86</f>
        <v>569800</v>
      </c>
      <c r="E28" s="211">
        <f>'Вед.2019 '!H90</f>
        <v>470790.2</v>
      </c>
      <c r="F28" s="220">
        <f t="shared" si="0"/>
        <v>82.623762723762724</v>
      </c>
      <c r="G28" s="23"/>
    </row>
    <row r="29" spans="1:7" ht="16.5">
      <c r="A29" s="133" t="s">
        <v>353</v>
      </c>
      <c r="B29" s="80" t="s">
        <v>21</v>
      </c>
      <c r="C29" s="79" t="s">
        <v>352</v>
      </c>
      <c r="D29" s="211">
        <f>'Вед.2019 '!G95</f>
        <v>42000</v>
      </c>
      <c r="E29" s="211">
        <f>'Вед.2019 '!H95</f>
        <v>0</v>
      </c>
      <c r="F29" s="220">
        <f t="shared" si="0"/>
        <v>0</v>
      </c>
      <c r="G29" s="23"/>
    </row>
    <row r="30" spans="1:7" ht="16.5">
      <c r="A30" s="207" t="s">
        <v>48</v>
      </c>
      <c r="B30" s="75" t="s">
        <v>49</v>
      </c>
      <c r="C30" s="75"/>
      <c r="D30" s="208">
        <f>D31+D32+D33+D34</f>
        <v>3125843</v>
      </c>
      <c r="E30" s="208">
        <f>E31+E32+E33+E34</f>
        <v>2503988.35</v>
      </c>
      <c r="F30" s="208">
        <f t="shared" si="0"/>
        <v>80.106017800638114</v>
      </c>
      <c r="G30" s="102"/>
    </row>
    <row r="31" spans="1:7" ht="16.5">
      <c r="A31" s="256" t="s">
        <v>50</v>
      </c>
      <c r="B31" s="257" t="s">
        <v>49</v>
      </c>
      <c r="C31" s="103" t="s">
        <v>8</v>
      </c>
      <c r="D31" s="258">
        <f>'Вед.2019 '!G97</f>
        <v>0</v>
      </c>
      <c r="E31" s="258">
        <v>0</v>
      </c>
      <c r="F31" s="220">
        <v>0</v>
      </c>
      <c r="G31" s="23"/>
    </row>
    <row r="32" spans="1:7" ht="16.5">
      <c r="A32" s="217" t="s">
        <v>51</v>
      </c>
      <c r="B32" s="72" t="s">
        <v>49</v>
      </c>
      <c r="C32" s="72" t="s">
        <v>10</v>
      </c>
      <c r="D32" s="220">
        <f>'Вед.2019 '!G106</f>
        <v>1693883</v>
      </c>
      <c r="E32" s="220">
        <f>'Вед.2019 '!H106</f>
        <v>1598279.83</v>
      </c>
      <c r="F32" s="220">
        <f t="shared" si="0"/>
        <v>94.355975589813468</v>
      </c>
      <c r="G32" s="23"/>
    </row>
    <row r="33" spans="1:8" ht="16.5">
      <c r="A33" s="217" t="s">
        <v>54</v>
      </c>
      <c r="B33" s="80" t="s">
        <v>49</v>
      </c>
      <c r="C33" s="80" t="s">
        <v>17</v>
      </c>
      <c r="D33" s="220">
        <f>'Вед.2019 '!G118</f>
        <v>1231960</v>
      </c>
      <c r="E33" s="220">
        <f>'Вед.2019 '!H118</f>
        <v>733883.37000000011</v>
      </c>
      <c r="F33" s="220">
        <f t="shared" si="0"/>
        <v>59.570389460696781</v>
      </c>
      <c r="G33" s="23"/>
    </row>
    <row r="34" spans="1:8" ht="33">
      <c r="A34" s="133" t="s">
        <v>295</v>
      </c>
      <c r="B34" s="80" t="s">
        <v>49</v>
      </c>
      <c r="C34" s="80" t="s">
        <v>49</v>
      </c>
      <c r="D34" s="220">
        <v>200000</v>
      </c>
      <c r="E34" s="220">
        <f>'Вед.2019 '!H149</f>
        <v>171825.15</v>
      </c>
      <c r="F34" s="220">
        <f t="shared" si="0"/>
        <v>85.912575000000004</v>
      </c>
      <c r="G34" s="23"/>
    </row>
    <row r="35" spans="1:8" ht="16.5">
      <c r="A35" s="134" t="s">
        <v>371</v>
      </c>
      <c r="B35" s="75" t="s">
        <v>370</v>
      </c>
      <c r="C35" s="75"/>
      <c r="D35" s="208">
        <f>D36</f>
        <v>12000</v>
      </c>
      <c r="E35" s="208">
        <f>E36</f>
        <v>12000</v>
      </c>
      <c r="F35" s="208">
        <f t="shared" si="0"/>
        <v>100</v>
      </c>
      <c r="G35" s="23"/>
    </row>
    <row r="36" spans="1:8" ht="33">
      <c r="A36" s="133" t="s">
        <v>372</v>
      </c>
      <c r="B36" s="80" t="s">
        <v>370</v>
      </c>
      <c r="C36" s="80" t="s">
        <v>49</v>
      </c>
      <c r="D36" s="220">
        <v>12000</v>
      </c>
      <c r="E36" s="220">
        <f>'Вед.2019 '!H154</f>
        <v>12000</v>
      </c>
      <c r="F36" s="220">
        <f t="shared" si="0"/>
        <v>100</v>
      </c>
      <c r="G36" s="23"/>
    </row>
    <row r="37" spans="1:8" ht="16.5">
      <c r="A37" s="207" t="s">
        <v>62</v>
      </c>
      <c r="B37" s="75" t="s">
        <v>63</v>
      </c>
      <c r="C37" s="75"/>
      <c r="D37" s="208">
        <f>D38+D39</f>
        <v>15647471</v>
      </c>
      <c r="E37" s="208">
        <f>E38+E39</f>
        <v>14701515.609999999</v>
      </c>
      <c r="F37" s="208">
        <f t="shared" si="0"/>
        <v>93.954579688947817</v>
      </c>
    </row>
    <row r="38" spans="1:8" ht="16.5">
      <c r="A38" s="217" t="s">
        <v>37</v>
      </c>
      <c r="B38" s="72" t="s">
        <v>63</v>
      </c>
      <c r="C38" s="72" t="s">
        <v>8</v>
      </c>
      <c r="D38" s="227">
        <f>'Вед.2019 '!G161</f>
        <v>13241441</v>
      </c>
      <c r="E38" s="227">
        <f>'Вед.2019 '!H161</f>
        <v>12407043.83</v>
      </c>
      <c r="F38" s="220">
        <f t="shared" si="0"/>
        <v>93.698592396401565</v>
      </c>
      <c r="G38" s="23"/>
    </row>
    <row r="39" spans="1:8" ht="16.5">
      <c r="A39" s="217" t="s">
        <v>69</v>
      </c>
      <c r="B39" s="80" t="s">
        <v>63</v>
      </c>
      <c r="C39" s="80" t="s">
        <v>21</v>
      </c>
      <c r="D39" s="215">
        <f>'Вед.2019 '!G184</f>
        <v>2406030</v>
      </c>
      <c r="E39" s="215">
        <f>'Вед.2019 '!H184</f>
        <v>2294471.7799999998</v>
      </c>
      <c r="F39" s="220">
        <f t="shared" si="0"/>
        <v>95.36339031516647</v>
      </c>
    </row>
    <row r="40" spans="1:8" ht="16.5">
      <c r="A40" s="207" t="s">
        <v>302</v>
      </c>
      <c r="B40" s="75" t="s">
        <v>38</v>
      </c>
      <c r="C40" s="75"/>
      <c r="D40" s="214">
        <f>D41</f>
        <v>0</v>
      </c>
      <c r="E40" s="214">
        <f>E41</f>
        <v>0</v>
      </c>
      <c r="F40" s="208">
        <v>0</v>
      </c>
    </row>
    <row r="41" spans="1:8" ht="16.5">
      <c r="A41" s="217" t="s">
        <v>303</v>
      </c>
      <c r="B41" s="80" t="s">
        <v>38</v>
      </c>
      <c r="C41" s="80" t="s">
        <v>38</v>
      </c>
      <c r="D41" s="215">
        <v>0</v>
      </c>
      <c r="E41" s="215">
        <v>0</v>
      </c>
      <c r="F41" s="220">
        <v>0</v>
      </c>
    </row>
    <row r="42" spans="1:8" ht="16.5">
      <c r="A42" s="207" t="s">
        <v>70</v>
      </c>
      <c r="B42" s="75" t="s">
        <v>43</v>
      </c>
      <c r="C42" s="75"/>
      <c r="D42" s="214">
        <f>D43+D44</f>
        <v>373048</v>
      </c>
      <c r="E42" s="214">
        <f>E43+E44</f>
        <v>350830.61</v>
      </c>
      <c r="F42" s="208">
        <f t="shared" si="0"/>
        <v>94.044361583495956</v>
      </c>
    </row>
    <row r="43" spans="1:8" ht="16.5">
      <c r="A43" s="226" t="s">
        <v>71</v>
      </c>
      <c r="B43" s="78" t="s">
        <v>43</v>
      </c>
      <c r="C43" s="79" t="s">
        <v>8</v>
      </c>
      <c r="D43" s="211">
        <f>'Вед.2019 '!G197</f>
        <v>149148</v>
      </c>
      <c r="E43" s="211">
        <f>'Вед.2019 '!H197</f>
        <v>149148</v>
      </c>
      <c r="F43" s="220">
        <f t="shared" si="0"/>
        <v>100</v>
      </c>
    </row>
    <row r="44" spans="1:8" ht="16.5">
      <c r="A44" s="217" t="s">
        <v>74</v>
      </c>
      <c r="B44" s="80" t="s">
        <v>43</v>
      </c>
      <c r="C44" s="80" t="s">
        <v>17</v>
      </c>
      <c r="D44" s="215">
        <f>'Вед.2019 '!G202</f>
        <v>223900</v>
      </c>
      <c r="E44" s="215">
        <f>'Вед.2019 '!H202</f>
        <v>201682.61</v>
      </c>
      <c r="F44" s="220">
        <f t="shared" si="0"/>
        <v>90.077092451987482</v>
      </c>
    </row>
    <row r="45" spans="1:8" ht="16.5">
      <c r="A45" s="230" t="s">
        <v>77</v>
      </c>
      <c r="B45" s="75" t="s">
        <v>78</v>
      </c>
      <c r="C45" s="75"/>
      <c r="D45" s="214">
        <f>'Вед.2019 '!G222</f>
        <v>3132307.7199999997</v>
      </c>
      <c r="E45" s="214">
        <f>E46</f>
        <v>2866629.56</v>
      </c>
      <c r="F45" s="208">
        <f t="shared" si="0"/>
        <v>91.518133473808263</v>
      </c>
      <c r="G45" s="104"/>
    </row>
    <row r="46" spans="1:8" ht="16.5">
      <c r="A46" s="223" t="s">
        <v>79</v>
      </c>
      <c r="B46" s="80" t="s">
        <v>78</v>
      </c>
      <c r="C46" s="72" t="s">
        <v>8</v>
      </c>
      <c r="D46" s="211">
        <f>'Вед.2019 '!G222</f>
        <v>3132307.7199999997</v>
      </c>
      <c r="E46" s="211">
        <f>'Вед.2019 '!H222</f>
        <v>2866629.56</v>
      </c>
      <c r="F46" s="220">
        <f t="shared" si="0"/>
        <v>91.518133473808263</v>
      </c>
      <c r="G46" s="23"/>
    </row>
    <row r="47" spans="1:8" ht="18" customHeight="1">
      <c r="A47" s="259" t="s">
        <v>83</v>
      </c>
      <c r="B47" s="260"/>
      <c r="C47" s="260"/>
      <c r="D47" s="261">
        <f>D16+D22+D24+D27+D30+D37+D42+D45+D40+D35</f>
        <v>29138836.719999999</v>
      </c>
      <c r="E47" s="261">
        <f>E16+E22+E24+E27+E30+E37+E42+E45+E40+E35</f>
        <v>26676859.729999997</v>
      </c>
      <c r="F47" s="261">
        <f>E47/D47*100</f>
        <v>91.550874135238985</v>
      </c>
      <c r="G47" s="261">
        <f>G16+G22+G24+G27+G30+G37+G42+G45+G40+G35</f>
        <v>0</v>
      </c>
      <c r="H47" s="261">
        <f>H16+H22+H24+H27+H30+H37+H42+H45+H40+H35</f>
        <v>0</v>
      </c>
    </row>
    <row r="48" spans="1:8" ht="18.75" customHeight="1">
      <c r="A48" s="55"/>
      <c r="C48" s="29"/>
      <c r="D48" s="29"/>
      <c r="E48" s="29"/>
      <c r="F48" s="30"/>
      <c r="G48" s="23"/>
    </row>
    <row r="49" spans="1:6" ht="21.75" customHeight="1">
      <c r="A49" s="55"/>
      <c r="C49" s="29"/>
      <c r="D49" s="29"/>
      <c r="E49" s="29"/>
      <c r="F49" s="30"/>
    </row>
    <row r="50" spans="1:6" ht="18.2" customHeight="1"/>
  </sheetData>
  <sheetProtection selectLockedCells="1" selectUnlockedCells="1"/>
  <mergeCells count="3">
    <mergeCell ref="A13:F13"/>
    <mergeCell ref="A11:I11"/>
    <mergeCell ref="A12:H12"/>
  </mergeCells>
  <pageMargins left="1.5748031496062993" right="0" top="0.39370078740157483" bottom="0.39370078740157483" header="0.51181102362204722" footer="0.51181102362204722"/>
  <pageSetup paperSize="9" scale="65" firstPageNumber="0" orientation="portrait" horizontalDpi="300" verticalDpi="300" r:id="rId1"/>
  <headerFooter alignWithMargins="0"/>
  <colBreaks count="1" manualBreakCount="1">
    <brk id="6" max="579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U195"/>
  <sheetViews>
    <sheetView tabSelected="1" view="pageBreakPreview" zoomScaleNormal="80" workbookViewId="0">
      <selection activeCell="A4" sqref="A4"/>
    </sheetView>
  </sheetViews>
  <sheetFormatPr defaultRowHeight="12.75"/>
  <cols>
    <col min="1" max="1" width="69.85546875" style="42" customWidth="1"/>
    <col min="2" max="2" width="18.85546875" style="43" customWidth="1"/>
    <col min="3" max="3" width="7.140625" style="44" customWidth="1"/>
    <col min="4" max="4" width="18.7109375" style="44" customWidth="1"/>
    <col min="5" max="5" width="17" style="44" customWidth="1"/>
    <col min="6" max="6" width="15.85546875" style="45" customWidth="1"/>
    <col min="7" max="7" width="7" style="44" hidden="1" customWidth="1"/>
    <col min="8" max="8" width="18.140625" style="44" customWidth="1"/>
    <col min="9" max="16384" width="9.140625" style="44"/>
  </cols>
  <sheetData>
    <row r="1" spans="1:255" ht="15.75">
      <c r="A1" s="308" t="s">
        <v>774</v>
      </c>
      <c r="B1" s="309"/>
      <c r="C1" s="309"/>
      <c r="D1" s="309"/>
      <c r="E1" s="309"/>
      <c r="F1" s="309"/>
      <c r="G1" s="31"/>
      <c r="H1" s="3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15.75">
      <c r="A2" s="310" t="s">
        <v>322</v>
      </c>
      <c r="B2" s="311"/>
      <c r="C2" s="312"/>
      <c r="D2" s="312"/>
      <c r="E2" s="312"/>
      <c r="F2" s="312"/>
      <c r="G2" s="118"/>
      <c r="H2" s="119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ht="15.75">
      <c r="A3" s="313" t="s">
        <v>323</v>
      </c>
      <c r="B3" s="311"/>
      <c r="C3" s="314"/>
      <c r="D3" s="314"/>
      <c r="E3" s="314"/>
      <c r="F3" s="314"/>
      <c r="G3" s="118"/>
      <c r="H3" s="120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ht="15.75">
      <c r="A4" s="308" t="s">
        <v>775</v>
      </c>
      <c r="B4" s="309"/>
      <c r="C4" s="309"/>
      <c r="D4" s="309"/>
      <c r="E4" s="309"/>
      <c r="F4" s="309"/>
      <c r="G4" s="122"/>
      <c r="H4" s="119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15.75">
      <c r="A5"/>
      <c r="B5" s="121"/>
      <c r="C5" s="122"/>
      <c r="D5" s="122"/>
      <c r="E5" s="122"/>
      <c r="F5" s="122"/>
      <c r="G5" s="122"/>
      <c r="H5" s="119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ht="15.75">
      <c r="A6"/>
      <c r="B6" s="121"/>
      <c r="C6" s="123"/>
      <c r="D6" s="123"/>
      <c r="E6" s="123"/>
      <c r="F6" s="123"/>
      <c r="G6" s="123"/>
      <c r="H6" s="123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ht="15.75">
      <c r="A7"/>
      <c r="B7" s="117"/>
      <c r="C7" s="118"/>
      <c r="D7" s="118"/>
      <c r="E7" s="118"/>
      <c r="F7" s="118"/>
      <c r="G7" s="123"/>
      <c r="H7" s="123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ht="15.75">
      <c r="A8"/>
      <c r="B8" s="121"/>
      <c r="C8" s="122"/>
      <c r="D8" s="122"/>
      <c r="E8" s="122"/>
      <c r="F8" s="122"/>
      <c r="G8" s="122"/>
      <c r="H8" s="119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15.75">
      <c r="A9"/>
      <c r="B9" s="121"/>
      <c r="C9" s="122"/>
      <c r="D9" s="122"/>
      <c r="E9" s="122"/>
      <c r="F9" s="122"/>
      <c r="G9" s="122"/>
      <c r="H9" s="11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15.75">
      <c r="A10"/>
      <c r="B10" s="121"/>
      <c r="C10" s="122"/>
      <c r="D10" s="122"/>
      <c r="E10" s="122"/>
      <c r="F10" s="122"/>
      <c r="G10" s="122"/>
      <c r="H10" s="119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16.5">
      <c r="A11"/>
      <c r="B11" s="31"/>
      <c r="C11" s="109"/>
      <c r="D11" s="109"/>
      <c r="E11" s="109"/>
      <c r="F11" s="109"/>
      <c r="G11" s="31"/>
      <c r="H11" s="3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ht="16.5">
      <c r="A12" s="329" t="s">
        <v>224</v>
      </c>
      <c r="B12" s="329"/>
      <c r="C12" s="329"/>
      <c r="D12" s="329"/>
      <c r="E12" s="329"/>
      <c r="F12" s="329"/>
      <c r="G12" s="31"/>
      <c r="H12" s="31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ht="16.5">
      <c r="A13" s="329" t="s">
        <v>238</v>
      </c>
      <c r="B13" s="329"/>
      <c r="C13" s="329"/>
      <c r="D13" s="329"/>
      <c r="E13" s="329"/>
      <c r="F13" s="329"/>
      <c r="G13" s="318"/>
      <c r="H13" s="31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5" ht="16.5">
      <c r="A14" s="329" t="s">
        <v>225</v>
      </c>
      <c r="B14" s="329"/>
      <c r="C14" s="329"/>
      <c r="D14" s="329"/>
      <c r="E14" s="329"/>
      <c r="F14" s="329"/>
      <c r="G14" s="31"/>
      <c r="H14" s="31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5" ht="16.5">
      <c r="A15" s="331" t="s">
        <v>311</v>
      </c>
      <c r="B15" s="331"/>
      <c r="C15" s="331"/>
      <c r="D15" s="331"/>
      <c r="E15" s="331"/>
      <c r="F15" s="331"/>
      <c r="G15" s="318"/>
      <c r="H15" s="31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8.25" customHeight="1">
      <c r="A16"/>
      <c r="B16" s="31"/>
      <c r="C16" s="109"/>
      <c r="D16" s="109"/>
      <c r="E16" s="109"/>
      <c r="F16" s="109"/>
      <c r="G16" s="31"/>
      <c r="H16" s="31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11" ht="19.5" thickBot="1">
      <c r="A17" s="46"/>
      <c r="B17" s="47"/>
      <c r="C17" s="48"/>
      <c r="D17" s="48"/>
      <c r="E17" s="48"/>
      <c r="F17" s="6" t="s">
        <v>101</v>
      </c>
      <c r="G17" s="48"/>
      <c r="H17" s="27"/>
    </row>
    <row r="18" spans="1:11" ht="33">
      <c r="A18" s="281" t="s">
        <v>103</v>
      </c>
      <c r="B18" s="282" t="s">
        <v>5</v>
      </c>
      <c r="C18" s="283" t="s">
        <v>6</v>
      </c>
      <c r="D18" s="284" t="s">
        <v>249</v>
      </c>
      <c r="E18" s="284" t="s">
        <v>763</v>
      </c>
      <c r="F18" s="285" t="s">
        <v>750</v>
      </c>
      <c r="G18" s="49"/>
      <c r="H18" s="49"/>
    </row>
    <row r="19" spans="1:11" ht="21" customHeight="1" thickBot="1">
      <c r="A19" s="295" t="s">
        <v>58</v>
      </c>
      <c r="B19" s="296"/>
      <c r="C19" s="297"/>
      <c r="D19" s="298">
        <f>D20+D24+D29+D43+D55+D70+D81+D85+D89+D93+D115+D131+D143+D151+D155+D147</f>
        <v>22952164.719999999</v>
      </c>
      <c r="E19" s="298">
        <f>E20+E24+E29+E43+E55+E70+E81+E85+E89+E93+E115+E131+E143+E151+E155+E147</f>
        <v>20969449.329999998</v>
      </c>
      <c r="F19" s="299">
        <f>E19/D19*100</f>
        <v>91.36153206380439</v>
      </c>
      <c r="G19" s="33"/>
      <c r="H19" s="50"/>
    </row>
    <row r="20" spans="1:11" ht="50.25" customHeight="1">
      <c r="A20" s="286" t="s">
        <v>290</v>
      </c>
      <c r="B20" s="287" t="s">
        <v>179</v>
      </c>
      <c r="C20" s="287"/>
      <c r="D20" s="288">
        <f t="shared" ref="D20:E22" si="0">D21</f>
        <v>39010</v>
      </c>
      <c r="E20" s="288">
        <f t="shared" si="0"/>
        <v>39009.53</v>
      </c>
      <c r="F20" s="288">
        <f>E20/D20*100</f>
        <v>99.998795180722894</v>
      </c>
      <c r="G20" s="51"/>
      <c r="H20" s="50"/>
    </row>
    <row r="21" spans="1:11" ht="18.75" customHeight="1" thickBot="1">
      <c r="A21" s="265" t="s">
        <v>182</v>
      </c>
      <c r="B21" s="79" t="s">
        <v>180</v>
      </c>
      <c r="C21" s="79"/>
      <c r="D21" s="211">
        <f t="shared" si="0"/>
        <v>39010</v>
      </c>
      <c r="E21" s="211">
        <f t="shared" si="0"/>
        <v>39009.53</v>
      </c>
      <c r="F21" s="211">
        <f t="shared" ref="F21:F84" si="1">E21/D21*100</f>
        <v>99.998795180722894</v>
      </c>
      <c r="G21" s="51"/>
      <c r="H21" s="50"/>
    </row>
    <row r="22" spans="1:11" ht="17.25" customHeight="1" thickBot="1">
      <c r="A22" s="212" t="s">
        <v>45</v>
      </c>
      <c r="B22" s="79" t="s">
        <v>181</v>
      </c>
      <c r="C22" s="79"/>
      <c r="D22" s="211">
        <f t="shared" si="0"/>
        <v>39010</v>
      </c>
      <c r="E22" s="211">
        <f t="shared" si="0"/>
        <v>39009.53</v>
      </c>
      <c r="F22" s="211">
        <f t="shared" si="1"/>
        <v>99.998795180722894</v>
      </c>
      <c r="G22" s="51"/>
      <c r="H22" s="50"/>
      <c r="K22" s="110"/>
    </row>
    <row r="23" spans="1:11" ht="36.200000000000003" customHeight="1">
      <c r="A23" s="133" t="s">
        <v>24</v>
      </c>
      <c r="B23" s="79" t="s">
        <v>181</v>
      </c>
      <c r="C23" s="79" t="s">
        <v>25</v>
      </c>
      <c r="D23" s="211">
        <v>39010</v>
      </c>
      <c r="E23" s="211">
        <f>'Вед.2019 '!H122</f>
        <v>39009.53</v>
      </c>
      <c r="F23" s="211">
        <f t="shared" si="1"/>
        <v>99.998795180722894</v>
      </c>
      <c r="G23" s="51"/>
      <c r="H23" s="50"/>
    </row>
    <row r="24" spans="1:11" ht="50.25" customHeight="1">
      <c r="A24" s="289" t="s">
        <v>291</v>
      </c>
      <c r="B24" s="77" t="s">
        <v>175</v>
      </c>
      <c r="C24" s="77"/>
      <c r="D24" s="209">
        <f>D25</f>
        <v>36095</v>
      </c>
      <c r="E24" s="209">
        <f>E25</f>
        <v>15095</v>
      </c>
      <c r="F24" s="209">
        <f t="shared" si="1"/>
        <v>41.820196703144482</v>
      </c>
      <c r="G24" s="52"/>
      <c r="H24" s="50"/>
    </row>
    <row r="25" spans="1:11" ht="32.25" customHeight="1">
      <c r="A25" s="265" t="s">
        <v>178</v>
      </c>
      <c r="B25" s="79" t="s">
        <v>176</v>
      </c>
      <c r="C25" s="79"/>
      <c r="D25" s="211">
        <f>D26</f>
        <v>36095</v>
      </c>
      <c r="E25" s="211">
        <f>E26</f>
        <v>15095</v>
      </c>
      <c r="F25" s="211">
        <f t="shared" si="1"/>
        <v>41.820196703144482</v>
      </c>
      <c r="G25" s="52"/>
      <c r="H25" s="50"/>
    </row>
    <row r="26" spans="1:11" ht="37.35" customHeight="1">
      <c r="A26" s="217" t="s">
        <v>226</v>
      </c>
      <c r="B26" s="79" t="s">
        <v>177</v>
      </c>
      <c r="C26" s="79"/>
      <c r="D26" s="211">
        <f>D27+D28</f>
        <v>36095</v>
      </c>
      <c r="E26" s="211">
        <f>E27+E28</f>
        <v>15095</v>
      </c>
      <c r="F26" s="211">
        <f t="shared" si="1"/>
        <v>41.820196703144482</v>
      </c>
      <c r="G26" s="52"/>
      <c r="H26" s="50"/>
    </row>
    <row r="27" spans="1:11" ht="37.35" customHeight="1">
      <c r="A27" s="133" t="s">
        <v>24</v>
      </c>
      <c r="B27" s="79" t="s">
        <v>177</v>
      </c>
      <c r="C27" s="79" t="s">
        <v>25</v>
      </c>
      <c r="D27" s="211">
        <v>24095</v>
      </c>
      <c r="E27" s="211">
        <f>'Вед.2019 '!H83</f>
        <v>15095</v>
      </c>
      <c r="F27" s="211">
        <f t="shared" si="1"/>
        <v>62.647852251504467</v>
      </c>
      <c r="G27" s="52"/>
      <c r="H27" s="50"/>
    </row>
    <row r="28" spans="1:11" ht="22.5" customHeight="1">
      <c r="A28" s="266" t="s">
        <v>330</v>
      </c>
      <c r="B28" s="79" t="s">
        <v>177</v>
      </c>
      <c r="C28" s="79" t="s">
        <v>324</v>
      </c>
      <c r="D28" s="211">
        <f>[2]Вед.2019!G79</f>
        <v>12000</v>
      </c>
      <c r="E28" s="211">
        <f>[2]Вед.2019!H79</f>
        <v>0</v>
      </c>
      <c r="F28" s="211">
        <f t="shared" si="1"/>
        <v>0</v>
      </c>
      <c r="G28" s="52"/>
      <c r="H28" s="50"/>
    </row>
    <row r="29" spans="1:11" ht="48.75" customHeight="1">
      <c r="A29" s="290" t="s">
        <v>254</v>
      </c>
      <c r="B29" s="77" t="s">
        <v>202</v>
      </c>
      <c r="C29" s="77"/>
      <c r="D29" s="209">
        <f>D30+D37</f>
        <v>123680</v>
      </c>
      <c r="E29" s="209">
        <f>E30+E37</f>
        <v>123680</v>
      </c>
      <c r="F29" s="209">
        <f t="shared" si="1"/>
        <v>100</v>
      </c>
      <c r="G29" s="52"/>
      <c r="H29" s="50"/>
    </row>
    <row r="30" spans="1:11" ht="18.75" customHeight="1">
      <c r="A30" s="268" t="s">
        <v>235</v>
      </c>
      <c r="B30" s="79" t="s">
        <v>199</v>
      </c>
      <c r="C30" s="79"/>
      <c r="D30" s="211">
        <f>D31+D33</f>
        <v>110000</v>
      </c>
      <c r="E30" s="211">
        <f>E31+E33</f>
        <v>110000</v>
      </c>
      <c r="F30" s="211">
        <f t="shared" si="1"/>
        <v>100</v>
      </c>
      <c r="G30" s="52"/>
      <c r="H30" s="50"/>
    </row>
    <row r="31" spans="1:11" ht="21" customHeight="1">
      <c r="A31" s="268" t="s">
        <v>236</v>
      </c>
      <c r="B31" s="79" t="s">
        <v>283</v>
      </c>
      <c r="C31" s="79"/>
      <c r="D31" s="211">
        <f>D32</f>
        <v>0</v>
      </c>
      <c r="E31" s="211">
        <f>E32</f>
        <v>0</v>
      </c>
      <c r="F31" s="211">
        <v>0</v>
      </c>
      <c r="G31" s="52"/>
      <c r="H31" s="50"/>
    </row>
    <row r="32" spans="1:11" ht="33.75" customHeight="1">
      <c r="A32" s="266" t="s">
        <v>24</v>
      </c>
      <c r="B32" s="79" t="s">
        <v>283</v>
      </c>
      <c r="C32" s="79" t="s">
        <v>25</v>
      </c>
      <c r="D32" s="211">
        <v>0</v>
      </c>
      <c r="E32" s="211">
        <v>0</v>
      </c>
      <c r="F32" s="211">
        <v>0</v>
      </c>
      <c r="G32" s="52"/>
      <c r="H32" s="50"/>
    </row>
    <row r="33" spans="1:8" ht="33.75" customHeight="1">
      <c r="A33" s="266" t="s">
        <v>362</v>
      </c>
      <c r="B33" s="79" t="s">
        <v>366</v>
      </c>
      <c r="C33" s="79"/>
      <c r="D33" s="211">
        <f>D35+D36+D34</f>
        <v>110000</v>
      </c>
      <c r="E33" s="211">
        <f>E35+E36+E34</f>
        <v>110000</v>
      </c>
      <c r="F33" s="211">
        <f t="shared" si="1"/>
        <v>100</v>
      </c>
      <c r="G33" s="52"/>
      <c r="H33" s="50"/>
    </row>
    <row r="34" spans="1:8" ht="33.75" customHeight="1">
      <c r="A34" s="133" t="s">
        <v>24</v>
      </c>
      <c r="B34" s="79" t="s">
        <v>366</v>
      </c>
      <c r="C34" s="79" t="s">
        <v>25</v>
      </c>
      <c r="D34" s="211">
        <v>60000</v>
      </c>
      <c r="E34" s="211">
        <f>'Вед.2019 '!H126</f>
        <v>60000</v>
      </c>
      <c r="F34" s="211">
        <f t="shared" si="1"/>
        <v>100</v>
      </c>
      <c r="G34" s="52"/>
      <c r="H34" s="50"/>
    </row>
    <row r="35" spans="1:8" ht="18" customHeight="1">
      <c r="A35" s="266" t="s">
        <v>361</v>
      </c>
      <c r="B35" s="79" t="s">
        <v>366</v>
      </c>
      <c r="C35" s="79" t="s">
        <v>360</v>
      </c>
      <c r="D35" s="211">
        <v>0</v>
      </c>
      <c r="E35" s="211">
        <v>0</v>
      </c>
      <c r="F35" s="211">
        <v>0</v>
      </c>
      <c r="G35" s="52"/>
      <c r="H35" s="50"/>
    </row>
    <row r="36" spans="1:8" ht="18" customHeight="1">
      <c r="A36" s="266" t="s">
        <v>330</v>
      </c>
      <c r="B36" s="79" t="s">
        <v>366</v>
      </c>
      <c r="C36" s="79" t="s">
        <v>324</v>
      </c>
      <c r="D36" s="211">
        <v>50000</v>
      </c>
      <c r="E36" s="211">
        <f>'Вед.2019 '!H59</f>
        <v>50000</v>
      </c>
      <c r="F36" s="211">
        <f t="shared" si="1"/>
        <v>100</v>
      </c>
      <c r="G36" s="52"/>
      <c r="H36" s="50"/>
    </row>
    <row r="37" spans="1:8" ht="18" customHeight="1">
      <c r="A37" s="266" t="s">
        <v>229</v>
      </c>
      <c r="B37" s="79" t="s">
        <v>264</v>
      </c>
      <c r="C37" s="79"/>
      <c r="D37" s="211">
        <f>D38+D41</f>
        <v>13680</v>
      </c>
      <c r="E37" s="211">
        <f>E38+E41</f>
        <v>13680</v>
      </c>
      <c r="F37" s="211">
        <f t="shared" si="1"/>
        <v>100</v>
      </c>
      <c r="G37" s="52"/>
      <c r="H37" s="50"/>
    </row>
    <row r="38" spans="1:8" ht="18.75" customHeight="1">
      <c r="A38" s="133" t="s">
        <v>45</v>
      </c>
      <c r="B38" s="79" t="s">
        <v>265</v>
      </c>
      <c r="C38" s="79"/>
      <c r="D38" s="211">
        <f>D39+D40</f>
        <v>13680</v>
      </c>
      <c r="E38" s="211">
        <f>E39+E40</f>
        <v>13680</v>
      </c>
      <c r="F38" s="211">
        <f t="shared" si="1"/>
        <v>100</v>
      </c>
      <c r="G38" s="52"/>
      <c r="H38" s="50"/>
    </row>
    <row r="39" spans="1:8" ht="33.75" customHeight="1">
      <c r="A39" s="133" t="s">
        <v>24</v>
      </c>
      <c r="B39" s="79" t="s">
        <v>265</v>
      </c>
      <c r="C39" s="79" t="s">
        <v>25</v>
      </c>
      <c r="D39" s="211">
        <v>0</v>
      </c>
      <c r="E39" s="211">
        <v>0</v>
      </c>
      <c r="F39" s="211">
        <v>0</v>
      </c>
      <c r="G39" s="52"/>
      <c r="H39" s="52"/>
    </row>
    <row r="40" spans="1:8" ht="18.75" customHeight="1">
      <c r="A40" s="269" t="s">
        <v>325</v>
      </c>
      <c r="B40" s="79" t="s">
        <v>265</v>
      </c>
      <c r="C40" s="79" t="s">
        <v>324</v>
      </c>
      <c r="D40" s="211">
        <v>13680</v>
      </c>
      <c r="E40" s="211">
        <f>'Вед.2019 '!H130</f>
        <v>13680</v>
      </c>
      <c r="F40" s="211">
        <f t="shared" si="1"/>
        <v>100</v>
      </c>
      <c r="G40" s="52"/>
      <c r="H40" s="52"/>
    </row>
    <row r="41" spans="1:8" ht="35.25" customHeight="1">
      <c r="A41" s="266" t="s">
        <v>362</v>
      </c>
      <c r="B41" s="79" t="s">
        <v>367</v>
      </c>
      <c r="C41" s="79"/>
      <c r="D41" s="211">
        <f>D42</f>
        <v>0</v>
      </c>
      <c r="E41" s="211">
        <f>E42</f>
        <v>0</v>
      </c>
      <c r="F41" s="211">
        <v>0</v>
      </c>
      <c r="G41" s="52"/>
      <c r="H41" s="52"/>
    </row>
    <row r="42" spans="1:8" ht="33" customHeight="1">
      <c r="A42" s="133" t="s">
        <v>24</v>
      </c>
      <c r="B42" s="79" t="s">
        <v>367</v>
      </c>
      <c r="C42" s="79" t="s">
        <v>25</v>
      </c>
      <c r="D42" s="211">
        <v>0</v>
      </c>
      <c r="E42" s="211">
        <v>0</v>
      </c>
      <c r="F42" s="211">
        <v>0</v>
      </c>
      <c r="G42" s="52"/>
      <c r="H42" s="52"/>
    </row>
    <row r="43" spans="1:8" ht="51" customHeight="1">
      <c r="A43" s="289" t="s">
        <v>256</v>
      </c>
      <c r="B43" s="75" t="s">
        <v>231</v>
      </c>
      <c r="C43" s="75"/>
      <c r="D43" s="222">
        <f>D44+D49+D52</f>
        <v>3132307.7199999997</v>
      </c>
      <c r="E43" s="222">
        <f>E44+E49+E52</f>
        <v>2866629.56</v>
      </c>
      <c r="F43" s="209">
        <f t="shared" si="1"/>
        <v>91.518133473808263</v>
      </c>
      <c r="G43" s="52"/>
      <c r="H43" s="50"/>
    </row>
    <row r="44" spans="1:8" ht="18.75" customHeight="1">
      <c r="A44" s="265" t="s">
        <v>221</v>
      </c>
      <c r="B44" s="80" t="s">
        <v>212</v>
      </c>
      <c r="C44" s="80"/>
      <c r="D44" s="227">
        <f>D45</f>
        <v>2854607.7199999997</v>
      </c>
      <c r="E44" s="227">
        <f>E45</f>
        <v>2624263.7200000002</v>
      </c>
      <c r="F44" s="211">
        <f t="shared" si="1"/>
        <v>91.930800215169342</v>
      </c>
      <c r="G44" s="52"/>
      <c r="H44" s="50"/>
    </row>
    <row r="45" spans="1:8" ht="17.25" customHeight="1">
      <c r="A45" s="217" t="s">
        <v>65</v>
      </c>
      <c r="B45" s="80" t="s">
        <v>276</v>
      </c>
      <c r="C45" s="80"/>
      <c r="D45" s="227">
        <f>D46+D47+D48</f>
        <v>2854607.7199999997</v>
      </c>
      <c r="E45" s="227">
        <f>E46+E47+E48</f>
        <v>2624263.7200000002</v>
      </c>
      <c r="F45" s="211">
        <f t="shared" si="1"/>
        <v>91.930800215169342</v>
      </c>
      <c r="G45" s="52"/>
      <c r="H45" s="50"/>
    </row>
    <row r="46" spans="1:8" ht="16.5" customHeight="1">
      <c r="A46" s="133" t="s">
        <v>66</v>
      </c>
      <c r="B46" s="80" t="s">
        <v>276</v>
      </c>
      <c r="C46" s="80" t="s">
        <v>67</v>
      </c>
      <c r="D46" s="227">
        <v>1042692.72</v>
      </c>
      <c r="E46" s="227">
        <f>'Вед.2019 '!H230</f>
        <v>1039274.16</v>
      </c>
      <c r="F46" s="211">
        <f t="shared" si="1"/>
        <v>99.672141184605195</v>
      </c>
      <c r="G46" s="52"/>
      <c r="H46" s="50"/>
    </row>
    <row r="47" spans="1:8" ht="37.5" customHeight="1">
      <c r="A47" s="133" t="s">
        <v>24</v>
      </c>
      <c r="B47" s="80" t="s">
        <v>276</v>
      </c>
      <c r="C47" s="80" t="s">
        <v>25</v>
      </c>
      <c r="D47" s="227">
        <v>1485055</v>
      </c>
      <c r="E47" s="227">
        <f>'Вед.2019 '!H231</f>
        <v>1265129.56</v>
      </c>
      <c r="F47" s="211">
        <f t="shared" si="1"/>
        <v>85.190754551178244</v>
      </c>
      <c r="G47" s="52"/>
      <c r="H47" s="50"/>
    </row>
    <row r="48" spans="1:8" ht="16.5" customHeight="1">
      <c r="A48" s="212" t="s">
        <v>26</v>
      </c>
      <c r="B48" s="80" t="s">
        <v>276</v>
      </c>
      <c r="C48" s="80" t="s">
        <v>27</v>
      </c>
      <c r="D48" s="227">
        <v>326860</v>
      </c>
      <c r="E48" s="227">
        <f>'Вед.2019 '!H232</f>
        <v>319860</v>
      </c>
      <c r="F48" s="211">
        <f t="shared" si="1"/>
        <v>97.858410328581044</v>
      </c>
      <c r="G48" s="52"/>
      <c r="H48" s="50"/>
    </row>
    <row r="49" spans="1:8" ht="33" customHeight="1">
      <c r="A49" s="267" t="s">
        <v>222</v>
      </c>
      <c r="B49" s="80" t="s">
        <v>277</v>
      </c>
      <c r="C49" s="80"/>
      <c r="D49" s="227">
        <f>D50</f>
        <v>277700</v>
      </c>
      <c r="E49" s="227">
        <f>E50</f>
        <v>242365.84</v>
      </c>
      <c r="F49" s="211">
        <f t="shared" si="1"/>
        <v>87.276139719121346</v>
      </c>
      <c r="G49" s="52"/>
      <c r="H49" s="50"/>
    </row>
    <row r="50" spans="1:8" ht="19.5" customHeight="1">
      <c r="A50" s="267" t="s">
        <v>82</v>
      </c>
      <c r="B50" s="80" t="s">
        <v>278</v>
      </c>
      <c r="C50" s="80"/>
      <c r="D50" s="227">
        <f>D51</f>
        <v>277700</v>
      </c>
      <c r="E50" s="227">
        <f>E51</f>
        <v>242365.84</v>
      </c>
      <c r="F50" s="211">
        <f t="shared" si="1"/>
        <v>87.276139719121346</v>
      </c>
      <c r="G50" s="52"/>
      <c r="H50" s="50"/>
    </row>
    <row r="51" spans="1:8" ht="36.75" customHeight="1">
      <c r="A51" s="133" t="s">
        <v>24</v>
      </c>
      <c r="B51" s="80" t="s">
        <v>278</v>
      </c>
      <c r="C51" s="80" t="s">
        <v>25</v>
      </c>
      <c r="D51" s="227">
        <v>277700</v>
      </c>
      <c r="E51" s="227">
        <f>'Вед.2019 '!H235</f>
        <v>242365.84</v>
      </c>
      <c r="F51" s="211">
        <f t="shared" si="1"/>
        <v>87.276139719121346</v>
      </c>
      <c r="G51" s="52"/>
      <c r="H51" s="50"/>
    </row>
    <row r="52" spans="1:8" ht="19.5" customHeight="1">
      <c r="A52" s="267" t="s">
        <v>223</v>
      </c>
      <c r="B52" s="80" t="s">
        <v>279</v>
      </c>
      <c r="C52" s="80"/>
      <c r="D52" s="227">
        <f>D53</f>
        <v>0</v>
      </c>
      <c r="E52" s="227">
        <f>E53</f>
        <v>0</v>
      </c>
      <c r="F52" s="211">
        <v>0</v>
      </c>
      <c r="G52" s="52"/>
      <c r="H52" s="50"/>
    </row>
    <row r="53" spans="1:8" ht="19.5" customHeight="1">
      <c r="A53" s="270" t="s">
        <v>81</v>
      </c>
      <c r="B53" s="80" t="s">
        <v>280</v>
      </c>
      <c r="C53" s="80"/>
      <c r="D53" s="227">
        <f>D54</f>
        <v>0</v>
      </c>
      <c r="E53" s="227">
        <f>E54</f>
        <v>0</v>
      </c>
      <c r="F53" s="211">
        <v>0</v>
      </c>
      <c r="G53" s="52"/>
      <c r="H53" s="50"/>
    </row>
    <row r="54" spans="1:8" ht="19.5" customHeight="1">
      <c r="A54" s="269" t="s">
        <v>52</v>
      </c>
      <c r="B54" s="80" t="s">
        <v>280</v>
      </c>
      <c r="C54" s="80" t="s">
        <v>53</v>
      </c>
      <c r="D54" s="227">
        <v>0</v>
      </c>
      <c r="E54" s="227">
        <v>0</v>
      </c>
      <c r="F54" s="211">
        <v>0</v>
      </c>
      <c r="G54" s="52"/>
      <c r="H54" s="50"/>
    </row>
    <row r="55" spans="1:8" ht="51.75" customHeight="1">
      <c r="A55" s="291" t="s">
        <v>255</v>
      </c>
      <c r="B55" s="77" t="s">
        <v>218</v>
      </c>
      <c r="C55" s="77"/>
      <c r="D55" s="209">
        <f>D56+D65+D68</f>
        <v>1893883</v>
      </c>
      <c r="E55" s="209">
        <f>E56+E65+E68</f>
        <v>1770104.98</v>
      </c>
      <c r="F55" s="209">
        <f t="shared" si="1"/>
        <v>93.464325937769118</v>
      </c>
      <c r="G55" s="52"/>
      <c r="H55" s="50"/>
    </row>
    <row r="56" spans="1:8" ht="19.5" customHeight="1">
      <c r="A56" s="223" t="s">
        <v>234</v>
      </c>
      <c r="B56" s="78" t="s">
        <v>232</v>
      </c>
      <c r="C56" s="78"/>
      <c r="D56" s="211">
        <f>D57+D59+D61+D63</f>
        <v>1312383</v>
      </c>
      <c r="E56" s="211">
        <f>E57+E59+E61+E63</f>
        <v>1215922.03</v>
      </c>
      <c r="F56" s="211">
        <f t="shared" si="1"/>
        <v>92.649937556338358</v>
      </c>
      <c r="G56" s="52"/>
      <c r="H56" s="50"/>
    </row>
    <row r="57" spans="1:8" ht="54.75" customHeight="1">
      <c r="A57" s="223" t="s">
        <v>331</v>
      </c>
      <c r="B57" s="78" t="s">
        <v>267</v>
      </c>
      <c r="C57" s="78"/>
      <c r="D57" s="211">
        <f>D58</f>
        <v>200000</v>
      </c>
      <c r="E57" s="211">
        <f>E58</f>
        <v>171825.15</v>
      </c>
      <c r="F57" s="211">
        <f t="shared" si="1"/>
        <v>85.912575000000004</v>
      </c>
      <c r="G57" s="52"/>
      <c r="H57" s="50"/>
    </row>
    <row r="58" spans="1:8" ht="19.5" customHeight="1">
      <c r="A58" s="133" t="s">
        <v>227</v>
      </c>
      <c r="B58" s="78" t="s">
        <v>267</v>
      </c>
      <c r="C58" s="78" t="s">
        <v>228</v>
      </c>
      <c r="D58" s="211">
        <v>200000</v>
      </c>
      <c r="E58" s="211">
        <f>'Вед.2019 '!H153</f>
        <v>171825.15</v>
      </c>
      <c r="F58" s="211">
        <f t="shared" si="1"/>
        <v>85.912575000000004</v>
      </c>
      <c r="G58" s="52"/>
      <c r="H58" s="50"/>
    </row>
    <row r="59" spans="1:8" ht="34.5" customHeight="1">
      <c r="A59" s="271" t="s">
        <v>333</v>
      </c>
      <c r="B59" s="79" t="s">
        <v>332</v>
      </c>
      <c r="C59" s="78"/>
      <c r="D59" s="211">
        <f>D60</f>
        <v>304383</v>
      </c>
      <c r="E59" s="211">
        <f>E60</f>
        <v>304324.2</v>
      </c>
      <c r="F59" s="211">
        <f t="shared" si="1"/>
        <v>99.980682232581984</v>
      </c>
      <c r="G59" s="52"/>
      <c r="H59" s="50"/>
    </row>
    <row r="60" spans="1:8" ht="37.5" customHeight="1">
      <c r="A60" s="133" t="s">
        <v>24</v>
      </c>
      <c r="B60" s="79" t="s">
        <v>332</v>
      </c>
      <c r="C60" s="78" t="s">
        <v>25</v>
      </c>
      <c r="D60" s="211">
        <v>304383</v>
      </c>
      <c r="E60" s="211">
        <f>'Вед.2019 '!H110</f>
        <v>304324.2</v>
      </c>
      <c r="F60" s="211">
        <f t="shared" si="1"/>
        <v>99.980682232581984</v>
      </c>
      <c r="G60" s="52"/>
      <c r="H60" s="50"/>
    </row>
    <row r="61" spans="1:8" ht="36.75" customHeight="1">
      <c r="A61" s="271" t="s">
        <v>336</v>
      </c>
      <c r="B61" s="79" t="s">
        <v>337</v>
      </c>
      <c r="C61" s="78"/>
      <c r="D61" s="211">
        <f>D62</f>
        <v>788000</v>
      </c>
      <c r="E61" s="211">
        <f>E62</f>
        <v>727428.68</v>
      </c>
      <c r="F61" s="211">
        <f t="shared" si="1"/>
        <v>92.313284263959389</v>
      </c>
      <c r="G61" s="52"/>
      <c r="H61" s="50"/>
    </row>
    <row r="62" spans="1:8" ht="35.25" customHeight="1">
      <c r="A62" s="133" t="s">
        <v>24</v>
      </c>
      <c r="B62" s="79" t="s">
        <v>337</v>
      </c>
      <c r="C62" s="78" t="s">
        <v>25</v>
      </c>
      <c r="D62" s="211">
        <v>788000</v>
      </c>
      <c r="E62" s="211">
        <f>'Вед.2019 '!H112</f>
        <v>727428.68</v>
      </c>
      <c r="F62" s="211">
        <f t="shared" si="1"/>
        <v>92.313284263959389</v>
      </c>
      <c r="G62" s="52"/>
      <c r="H62" s="50"/>
    </row>
    <row r="63" spans="1:8" ht="35.25" customHeight="1">
      <c r="A63" s="271" t="s">
        <v>347</v>
      </c>
      <c r="B63" s="79" t="s">
        <v>346</v>
      </c>
      <c r="C63" s="78"/>
      <c r="D63" s="211">
        <f>D64</f>
        <v>20000</v>
      </c>
      <c r="E63" s="211">
        <f>E64</f>
        <v>12344</v>
      </c>
      <c r="F63" s="211">
        <f t="shared" si="1"/>
        <v>61.72</v>
      </c>
      <c r="G63" s="52"/>
      <c r="H63" s="50"/>
    </row>
    <row r="64" spans="1:8" ht="35.25" customHeight="1">
      <c r="A64" s="133" t="s">
        <v>24</v>
      </c>
      <c r="B64" s="79" t="s">
        <v>346</v>
      </c>
      <c r="C64" s="78" t="s">
        <v>25</v>
      </c>
      <c r="D64" s="211">
        <v>20000</v>
      </c>
      <c r="E64" s="211">
        <f>'Вед.2019 '!H114</f>
        <v>12344</v>
      </c>
      <c r="F64" s="211">
        <f t="shared" si="1"/>
        <v>61.72</v>
      </c>
      <c r="G64" s="52"/>
      <c r="H64" s="50"/>
    </row>
    <row r="65" spans="1:8" ht="19.5" customHeight="1">
      <c r="A65" s="272" t="s">
        <v>194</v>
      </c>
      <c r="B65" s="79" t="s">
        <v>253</v>
      </c>
      <c r="C65" s="79"/>
      <c r="D65" s="211">
        <f>D66</f>
        <v>581500</v>
      </c>
      <c r="E65" s="211">
        <f>E66</f>
        <v>554182.94999999995</v>
      </c>
      <c r="F65" s="211">
        <f t="shared" si="1"/>
        <v>95.302312983662929</v>
      </c>
      <c r="G65" s="52"/>
      <c r="H65" s="50"/>
    </row>
    <row r="66" spans="1:8" ht="40.5" customHeight="1">
      <c r="A66" s="272" t="s">
        <v>195</v>
      </c>
      <c r="B66" s="78" t="s">
        <v>263</v>
      </c>
      <c r="C66" s="78"/>
      <c r="D66" s="211">
        <f>D67</f>
        <v>581500</v>
      </c>
      <c r="E66" s="211">
        <f>E67</f>
        <v>554182.94999999995</v>
      </c>
      <c r="F66" s="211">
        <f t="shared" si="1"/>
        <v>95.302312983662929</v>
      </c>
      <c r="G66" s="52"/>
      <c r="H66" s="50"/>
    </row>
    <row r="67" spans="1:8" ht="19.5" customHeight="1">
      <c r="A67" s="273" t="s">
        <v>52</v>
      </c>
      <c r="B67" s="78" t="s">
        <v>263</v>
      </c>
      <c r="C67" s="210" t="s">
        <v>53</v>
      </c>
      <c r="D67" s="211">
        <v>581500</v>
      </c>
      <c r="E67" s="211">
        <f>'Вед.2019 '!H117</f>
        <v>554182.94999999995</v>
      </c>
      <c r="F67" s="211">
        <f t="shared" si="1"/>
        <v>95.302312983662929</v>
      </c>
      <c r="G67" s="52"/>
      <c r="H67" s="50"/>
    </row>
    <row r="68" spans="1:8" ht="19.5" customHeight="1">
      <c r="A68" s="273" t="s">
        <v>251</v>
      </c>
      <c r="B68" s="79" t="s">
        <v>284</v>
      </c>
      <c r="C68" s="210"/>
      <c r="D68" s="211">
        <f>D69</f>
        <v>0</v>
      </c>
      <c r="E68" s="211">
        <f>E69</f>
        <v>0</v>
      </c>
      <c r="F68" s="211">
        <v>0</v>
      </c>
      <c r="G68" s="52"/>
      <c r="H68" s="50"/>
    </row>
    <row r="69" spans="1:8" ht="19.5" customHeight="1">
      <c r="A69" s="273" t="s">
        <v>252</v>
      </c>
      <c r="B69" s="79" t="s">
        <v>285</v>
      </c>
      <c r="C69" s="210" t="s">
        <v>25</v>
      </c>
      <c r="D69" s="211">
        <v>0</v>
      </c>
      <c r="E69" s="211">
        <v>0</v>
      </c>
      <c r="F69" s="211">
        <v>0</v>
      </c>
      <c r="G69" s="52"/>
      <c r="H69" s="50"/>
    </row>
    <row r="70" spans="1:8" ht="50.25" customHeight="1">
      <c r="A70" s="289" t="s">
        <v>288</v>
      </c>
      <c r="B70" s="77" t="s">
        <v>187</v>
      </c>
      <c r="C70" s="77"/>
      <c r="D70" s="209">
        <f>D71+D78</f>
        <v>15600</v>
      </c>
      <c r="E70" s="209">
        <f>E71+E78</f>
        <v>10600</v>
      </c>
      <c r="F70" s="209">
        <f t="shared" si="1"/>
        <v>67.948717948717956</v>
      </c>
      <c r="G70" s="52"/>
      <c r="H70" s="50"/>
    </row>
    <row r="71" spans="1:8" ht="19.5" customHeight="1">
      <c r="A71" s="265" t="s">
        <v>173</v>
      </c>
      <c r="B71" s="79" t="s">
        <v>242</v>
      </c>
      <c r="C71" s="79"/>
      <c r="D71" s="211">
        <f>D72+D76</f>
        <v>15600</v>
      </c>
      <c r="E71" s="211">
        <f>E72+E76</f>
        <v>10600</v>
      </c>
      <c r="F71" s="211">
        <f t="shared" si="1"/>
        <v>67.948717948717956</v>
      </c>
      <c r="G71" s="52"/>
      <c r="H71" s="50"/>
    </row>
    <row r="72" spans="1:8" ht="35.25" customHeight="1">
      <c r="A72" s="216" t="s">
        <v>36</v>
      </c>
      <c r="B72" s="79" t="s">
        <v>260</v>
      </c>
      <c r="C72" s="79"/>
      <c r="D72" s="211">
        <f>D74+D73+D75</f>
        <v>15600</v>
      </c>
      <c r="E72" s="211">
        <f>E74+E73+E75</f>
        <v>10600</v>
      </c>
      <c r="F72" s="211">
        <f t="shared" si="1"/>
        <v>67.948717948717956</v>
      </c>
      <c r="G72" s="52"/>
      <c r="H72" s="50"/>
    </row>
    <row r="73" spans="1:8" ht="19.5" customHeight="1">
      <c r="A73" s="217" t="s">
        <v>14</v>
      </c>
      <c r="B73" s="79" t="s">
        <v>260</v>
      </c>
      <c r="C73" s="79" t="s">
        <v>15</v>
      </c>
      <c r="D73" s="211">
        <v>10600</v>
      </c>
      <c r="E73" s="211">
        <f>'Вед.2019 '!H72</f>
        <v>10600</v>
      </c>
      <c r="F73" s="211">
        <f t="shared" si="1"/>
        <v>100</v>
      </c>
      <c r="G73" s="52"/>
      <c r="H73" s="50"/>
    </row>
    <row r="74" spans="1:8" ht="36" customHeight="1">
      <c r="A74" s="266" t="s">
        <v>24</v>
      </c>
      <c r="B74" s="79" t="s">
        <v>260</v>
      </c>
      <c r="C74" s="79" t="s">
        <v>25</v>
      </c>
      <c r="D74" s="211">
        <f>[2]Вед.2019!G68</f>
        <v>5000</v>
      </c>
      <c r="E74" s="211">
        <f>'Вед.2019 '!H73</f>
        <v>0</v>
      </c>
      <c r="F74" s="211">
        <f t="shared" si="1"/>
        <v>0</v>
      </c>
      <c r="G74" s="52"/>
      <c r="H74" s="50"/>
    </row>
    <row r="75" spans="1:8" ht="21.75" customHeight="1">
      <c r="A75" s="266" t="s">
        <v>330</v>
      </c>
      <c r="B75" s="79" t="s">
        <v>260</v>
      </c>
      <c r="C75" s="79" t="s">
        <v>324</v>
      </c>
      <c r="D75" s="211">
        <v>0</v>
      </c>
      <c r="E75" s="211">
        <v>0</v>
      </c>
      <c r="F75" s="211">
        <v>0</v>
      </c>
      <c r="G75" s="52"/>
      <c r="H75" s="50"/>
    </row>
    <row r="76" spans="1:8" ht="38.25" customHeight="1">
      <c r="A76" s="266" t="s">
        <v>250</v>
      </c>
      <c r="B76" s="79" t="s">
        <v>286</v>
      </c>
      <c r="C76" s="79"/>
      <c r="D76" s="211">
        <f>D77</f>
        <v>0</v>
      </c>
      <c r="E76" s="211">
        <f>E77</f>
        <v>0</v>
      </c>
      <c r="F76" s="211">
        <v>0</v>
      </c>
      <c r="G76" s="52"/>
      <c r="H76" s="50"/>
    </row>
    <row r="77" spans="1:8" ht="33.75" customHeight="1">
      <c r="A77" s="226" t="s">
        <v>24</v>
      </c>
      <c r="B77" s="79" t="s">
        <v>286</v>
      </c>
      <c r="C77" s="79" t="s">
        <v>25</v>
      </c>
      <c r="D77" s="211">
        <v>0</v>
      </c>
      <c r="E77" s="211">
        <v>0</v>
      </c>
      <c r="F77" s="211">
        <v>0</v>
      </c>
      <c r="G77" s="52"/>
      <c r="H77" s="50"/>
    </row>
    <row r="78" spans="1:8" ht="19.5" customHeight="1">
      <c r="A78" s="274" t="s">
        <v>220</v>
      </c>
      <c r="B78" s="80" t="s">
        <v>274</v>
      </c>
      <c r="C78" s="80"/>
      <c r="D78" s="227">
        <f>D79</f>
        <v>0</v>
      </c>
      <c r="E78" s="227">
        <f>E79</f>
        <v>0</v>
      </c>
      <c r="F78" s="211">
        <v>0</v>
      </c>
      <c r="G78" s="52"/>
      <c r="H78" s="50"/>
    </row>
    <row r="79" spans="1:8" ht="37.5" customHeight="1">
      <c r="A79" s="270" t="s">
        <v>80</v>
      </c>
      <c r="B79" s="79" t="s">
        <v>287</v>
      </c>
      <c r="C79" s="80"/>
      <c r="D79" s="227">
        <f>D80</f>
        <v>0</v>
      </c>
      <c r="E79" s="227">
        <f>E80</f>
        <v>0</v>
      </c>
      <c r="F79" s="211">
        <v>0</v>
      </c>
      <c r="G79" s="52"/>
      <c r="H79" s="50"/>
    </row>
    <row r="80" spans="1:8" ht="33" customHeight="1">
      <c r="A80" s="226" t="s">
        <v>24</v>
      </c>
      <c r="B80" s="79" t="s">
        <v>287</v>
      </c>
      <c r="C80" s="80" t="s">
        <v>25</v>
      </c>
      <c r="D80" s="227">
        <v>0</v>
      </c>
      <c r="E80" s="227">
        <v>0</v>
      </c>
      <c r="F80" s="211">
        <v>0</v>
      </c>
      <c r="G80" s="52"/>
      <c r="H80" s="50"/>
    </row>
    <row r="81" spans="1:8" ht="51" customHeight="1">
      <c r="A81" s="292" t="s">
        <v>300</v>
      </c>
      <c r="B81" s="77" t="s">
        <v>183</v>
      </c>
      <c r="C81" s="77"/>
      <c r="D81" s="209">
        <f t="shared" ref="D81:E83" si="2">D82</f>
        <v>569800</v>
      </c>
      <c r="E81" s="209">
        <f t="shared" si="2"/>
        <v>470790.2</v>
      </c>
      <c r="F81" s="209">
        <f t="shared" si="1"/>
        <v>82.623762723762724</v>
      </c>
      <c r="G81" s="52"/>
      <c r="H81" s="50"/>
    </row>
    <row r="82" spans="1:8" ht="48.75" customHeight="1">
      <c r="A82" s="275" t="s">
        <v>186</v>
      </c>
      <c r="B82" s="79" t="s">
        <v>184</v>
      </c>
      <c r="C82" s="79"/>
      <c r="D82" s="211">
        <f t="shared" si="2"/>
        <v>569800</v>
      </c>
      <c r="E82" s="211">
        <f t="shared" si="2"/>
        <v>470790.2</v>
      </c>
      <c r="F82" s="211">
        <f t="shared" si="1"/>
        <v>82.623762723762724</v>
      </c>
      <c r="G82" s="52"/>
      <c r="H82" s="50"/>
    </row>
    <row r="83" spans="1:8" ht="36.75" customHeight="1">
      <c r="A83" s="133" t="s">
        <v>47</v>
      </c>
      <c r="B83" s="79" t="s">
        <v>185</v>
      </c>
      <c r="C83" s="79"/>
      <c r="D83" s="211">
        <f t="shared" si="2"/>
        <v>569800</v>
      </c>
      <c r="E83" s="211">
        <f t="shared" si="2"/>
        <v>470790.2</v>
      </c>
      <c r="F83" s="211">
        <f t="shared" si="1"/>
        <v>82.623762723762724</v>
      </c>
      <c r="G83" s="52"/>
      <c r="H83" s="50"/>
    </row>
    <row r="84" spans="1:8" ht="33.75" customHeight="1">
      <c r="A84" s="133" t="s">
        <v>24</v>
      </c>
      <c r="B84" s="79" t="s">
        <v>185</v>
      </c>
      <c r="C84" s="79" t="s">
        <v>25</v>
      </c>
      <c r="D84" s="211">
        <v>569800</v>
      </c>
      <c r="E84" s="211">
        <f>'Вед.2019 '!H90</f>
        <v>470790.2</v>
      </c>
      <c r="F84" s="211">
        <f t="shared" si="1"/>
        <v>82.623762723762724</v>
      </c>
      <c r="G84" s="52"/>
      <c r="H84" s="50"/>
    </row>
    <row r="85" spans="1:8" ht="50.25" customHeight="1">
      <c r="A85" s="290" t="s">
        <v>292</v>
      </c>
      <c r="B85" s="77" t="s">
        <v>188</v>
      </c>
      <c r="C85" s="77"/>
      <c r="D85" s="209">
        <f>D87</f>
        <v>2000</v>
      </c>
      <c r="E85" s="209">
        <f>E87</f>
        <v>0</v>
      </c>
      <c r="F85" s="209">
        <f t="shared" ref="F85:F138" si="3">E85/D85*100</f>
        <v>0</v>
      </c>
      <c r="G85" s="52"/>
      <c r="H85" s="50"/>
    </row>
    <row r="86" spans="1:8" ht="19.5" customHeight="1">
      <c r="A86" s="267" t="s">
        <v>174</v>
      </c>
      <c r="B86" s="79" t="s">
        <v>190</v>
      </c>
      <c r="C86" s="79"/>
      <c r="D86" s="211">
        <f>D87</f>
        <v>2000</v>
      </c>
      <c r="E86" s="211">
        <f>E87</f>
        <v>0</v>
      </c>
      <c r="F86" s="211">
        <f t="shared" si="3"/>
        <v>0</v>
      </c>
      <c r="G86" s="52"/>
      <c r="H86" s="50"/>
    </row>
    <row r="87" spans="1:8" ht="33.75" customHeight="1">
      <c r="A87" s="216" t="s">
        <v>36</v>
      </c>
      <c r="B87" s="80" t="s">
        <v>261</v>
      </c>
      <c r="C87" s="79"/>
      <c r="D87" s="211">
        <f>D88</f>
        <v>2000</v>
      </c>
      <c r="E87" s="211">
        <f>E88</f>
        <v>0</v>
      </c>
      <c r="F87" s="211">
        <f t="shared" si="3"/>
        <v>0</v>
      </c>
      <c r="G87" s="52"/>
      <c r="H87" s="50"/>
    </row>
    <row r="88" spans="1:8" ht="33.75" customHeight="1">
      <c r="A88" s="266" t="s">
        <v>24</v>
      </c>
      <c r="B88" s="80" t="s">
        <v>261</v>
      </c>
      <c r="C88" s="79" t="s">
        <v>25</v>
      </c>
      <c r="D88" s="211">
        <f>[2]Вед.2019!G73</f>
        <v>2000</v>
      </c>
      <c r="E88" s="211">
        <f>'Вед.2019 '!H78</f>
        <v>0</v>
      </c>
      <c r="F88" s="211">
        <f t="shared" si="3"/>
        <v>0</v>
      </c>
      <c r="G88" s="52"/>
      <c r="H88" s="50"/>
    </row>
    <row r="89" spans="1:8" s="55" customFormat="1" ht="53.25" customHeight="1">
      <c r="A89" s="290" t="s">
        <v>247</v>
      </c>
      <c r="B89" s="77" t="s">
        <v>201</v>
      </c>
      <c r="C89" s="77"/>
      <c r="D89" s="209">
        <f t="shared" ref="D89:E91" si="4">D90</f>
        <v>0</v>
      </c>
      <c r="E89" s="209">
        <f t="shared" si="4"/>
        <v>0</v>
      </c>
      <c r="F89" s="209">
        <v>0</v>
      </c>
      <c r="G89" s="53"/>
      <c r="H89" s="54"/>
    </row>
    <row r="90" spans="1:8" s="55" customFormat="1" ht="19.5" customHeight="1">
      <c r="A90" s="133" t="s">
        <v>248</v>
      </c>
      <c r="B90" s="79" t="s">
        <v>200</v>
      </c>
      <c r="C90" s="79"/>
      <c r="D90" s="211">
        <f t="shared" si="4"/>
        <v>0</v>
      </c>
      <c r="E90" s="211">
        <f t="shared" si="4"/>
        <v>0</v>
      </c>
      <c r="F90" s="211">
        <v>0</v>
      </c>
      <c r="G90" s="53"/>
      <c r="H90" s="54"/>
    </row>
    <row r="91" spans="1:8" s="55" customFormat="1" ht="32.25" customHeight="1">
      <c r="A91" s="133" t="s">
        <v>246</v>
      </c>
      <c r="B91" s="79" t="s">
        <v>289</v>
      </c>
      <c r="C91" s="79"/>
      <c r="D91" s="211">
        <f t="shared" si="4"/>
        <v>0</v>
      </c>
      <c r="E91" s="211">
        <f t="shared" si="4"/>
        <v>0</v>
      </c>
      <c r="F91" s="211">
        <v>0</v>
      </c>
      <c r="G91" s="53"/>
      <c r="H91" s="54"/>
    </row>
    <row r="92" spans="1:8" s="55" customFormat="1" ht="33" customHeight="1">
      <c r="A92" s="133" t="s">
        <v>244</v>
      </c>
      <c r="B92" s="79" t="s">
        <v>289</v>
      </c>
      <c r="C92" s="79" t="s">
        <v>25</v>
      </c>
      <c r="D92" s="211">
        <v>0</v>
      </c>
      <c r="E92" s="211">
        <v>0</v>
      </c>
      <c r="F92" s="211">
        <v>0</v>
      </c>
      <c r="G92" s="53"/>
      <c r="H92" s="54"/>
    </row>
    <row r="93" spans="1:8" s="55" customFormat="1" ht="52.5" customHeight="1">
      <c r="A93" s="289" t="s">
        <v>344</v>
      </c>
      <c r="B93" s="75" t="s">
        <v>208</v>
      </c>
      <c r="C93" s="74"/>
      <c r="D93" s="209">
        <f>D94+D103+D110+D107</f>
        <v>15647471</v>
      </c>
      <c r="E93" s="209">
        <f>E94+E103+E110+E107</f>
        <v>14701515.609999999</v>
      </c>
      <c r="F93" s="209">
        <f t="shared" si="3"/>
        <v>93.954579688947817</v>
      </c>
      <c r="G93" s="53"/>
      <c r="H93" s="54"/>
    </row>
    <row r="94" spans="1:8" s="55" customFormat="1" ht="20.25" customHeight="1">
      <c r="A94" s="270" t="s">
        <v>203</v>
      </c>
      <c r="B94" s="79" t="s">
        <v>204</v>
      </c>
      <c r="C94" s="72"/>
      <c r="D94" s="211">
        <f>D95+D99+D101</f>
        <v>9607878</v>
      </c>
      <c r="E94" s="211">
        <f>E95+E99+E101</f>
        <v>8895644.8300000001</v>
      </c>
      <c r="F94" s="211">
        <f t="shared" si="3"/>
        <v>92.586987782317792</v>
      </c>
      <c r="G94" s="53"/>
      <c r="H94" s="54"/>
    </row>
    <row r="95" spans="1:8" s="55" customFormat="1" ht="36.75" customHeight="1">
      <c r="A95" s="217" t="s">
        <v>65</v>
      </c>
      <c r="B95" s="79" t="s">
        <v>205</v>
      </c>
      <c r="C95" s="72"/>
      <c r="D95" s="211">
        <f>D96+D97+D98</f>
        <v>7931830</v>
      </c>
      <c r="E95" s="211">
        <f>E96+E97+E98</f>
        <v>7255457.2999999998</v>
      </c>
      <c r="F95" s="211">
        <f t="shared" si="3"/>
        <v>91.472677805752269</v>
      </c>
      <c r="G95" s="53"/>
      <c r="H95" s="54"/>
    </row>
    <row r="96" spans="1:8" s="55" customFormat="1" ht="20.25" customHeight="1">
      <c r="A96" s="133" t="s">
        <v>66</v>
      </c>
      <c r="B96" s="79" t="s">
        <v>205</v>
      </c>
      <c r="C96" s="80" t="s">
        <v>67</v>
      </c>
      <c r="D96" s="211">
        <v>5009834</v>
      </c>
      <c r="E96" s="211">
        <f>'Вед.2019 '!H165</f>
        <v>4996895.6900000004</v>
      </c>
      <c r="F96" s="211">
        <f t="shared" si="3"/>
        <v>99.741741742341176</v>
      </c>
      <c r="G96" s="53"/>
      <c r="H96" s="54"/>
    </row>
    <row r="97" spans="1:8" s="55" customFormat="1" ht="36.75" customHeight="1">
      <c r="A97" s="226" t="s">
        <v>24</v>
      </c>
      <c r="B97" s="79" t="s">
        <v>205</v>
      </c>
      <c r="C97" s="79" t="s">
        <v>25</v>
      </c>
      <c r="D97" s="211">
        <v>2650375</v>
      </c>
      <c r="E97" s="211">
        <f>'Вед.2019 '!H166</f>
        <v>1992915.43</v>
      </c>
      <c r="F97" s="211">
        <f t="shared" si="3"/>
        <v>75.193715228977027</v>
      </c>
      <c r="G97" s="53"/>
      <c r="H97" s="54"/>
    </row>
    <row r="98" spans="1:8" s="55" customFormat="1" ht="19.5" customHeight="1">
      <c r="A98" s="212" t="s">
        <v>26</v>
      </c>
      <c r="B98" s="79" t="s">
        <v>205</v>
      </c>
      <c r="C98" s="80" t="s">
        <v>27</v>
      </c>
      <c r="D98" s="227">
        <v>271621</v>
      </c>
      <c r="E98" s="227">
        <f>'Вед.2019 '!H167</f>
        <v>265646.18</v>
      </c>
      <c r="F98" s="211">
        <f t="shared" si="3"/>
        <v>97.800309990759189</v>
      </c>
      <c r="G98" s="53"/>
      <c r="H98" s="54"/>
    </row>
    <row r="99" spans="1:8" s="55" customFormat="1" ht="23.25" customHeight="1">
      <c r="A99" s="271" t="s">
        <v>206</v>
      </c>
      <c r="B99" s="79" t="s">
        <v>207</v>
      </c>
      <c r="C99" s="79"/>
      <c r="D99" s="227">
        <f>D100</f>
        <v>1576048</v>
      </c>
      <c r="E99" s="227">
        <f>E100</f>
        <v>1540187.53</v>
      </c>
      <c r="F99" s="211">
        <f t="shared" si="3"/>
        <v>97.724658766738074</v>
      </c>
      <c r="G99" s="53"/>
      <c r="H99" s="54"/>
    </row>
    <row r="100" spans="1:8" s="55" customFormat="1" ht="32.25" customHeight="1">
      <c r="A100" s="133" t="s">
        <v>24</v>
      </c>
      <c r="B100" s="79" t="s">
        <v>207</v>
      </c>
      <c r="C100" s="79" t="s">
        <v>25</v>
      </c>
      <c r="D100" s="227">
        <v>1576048</v>
      </c>
      <c r="E100" s="227">
        <f>'Вед.2019 '!H169</f>
        <v>1540187.53</v>
      </c>
      <c r="F100" s="211">
        <f t="shared" si="3"/>
        <v>97.724658766738074</v>
      </c>
      <c r="G100" s="53"/>
      <c r="H100" s="54"/>
    </row>
    <row r="101" spans="1:8" s="55" customFormat="1" ht="17.25" customHeight="1">
      <c r="A101" s="133" t="s">
        <v>342</v>
      </c>
      <c r="B101" s="79" t="s">
        <v>343</v>
      </c>
      <c r="C101" s="79"/>
      <c r="D101" s="227">
        <f>D102</f>
        <v>100000</v>
      </c>
      <c r="E101" s="227">
        <f>E102</f>
        <v>100000</v>
      </c>
      <c r="F101" s="211">
        <f t="shared" si="3"/>
        <v>100</v>
      </c>
      <c r="G101" s="53"/>
      <c r="H101" s="54"/>
    </row>
    <row r="102" spans="1:8" s="55" customFormat="1" ht="32.25" customHeight="1">
      <c r="A102" s="133" t="s">
        <v>24</v>
      </c>
      <c r="B102" s="79" t="s">
        <v>343</v>
      </c>
      <c r="C102" s="79" t="s">
        <v>25</v>
      </c>
      <c r="D102" s="227">
        <v>100000</v>
      </c>
      <c r="E102" s="227">
        <f>'Вед.2019 '!H171</f>
        <v>100000</v>
      </c>
      <c r="F102" s="211">
        <f t="shared" si="3"/>
        <v>100</v>
      </c>
      <c r="G102" s="53"/>
      <c r="H102" s="54"/>
    </row>
    <row r="103" spans="1:8" s="55" customFormat="1" ht="19.5" customHeight="1">
      <c r="A103" s="276" t="s">
        <v>209</v>
      </c>
      <c r="B103" s="79" t="s">
        <v>210</v>
      </c>
      <c r="C103" s="79"/>
      <c r="D103" s="211">
        <f>D104</f>
        <v>2406030</v>
      </c>
      <c r="E103" s="211">
        <f>E104</f>
        <v>2294471.7799999998</v>
      </c>
      <c r="F103" s="211">
        <f t="shared" si="3"/>
        <v>95.36339031516647</v>
      </c>
      <c r="G103" s="53"/>
      <c r="H103" s="54"/>
    </row>
    <row r="104" spans="1:8" s="55" customFormat="1" ht="36.75" customHeight="1">
      <c r="A104" s="217" t="s">
        <v>233</v>
      </c>
      <c r="B104" s="72" t="s">
        <v>211</v>
      </c>
      <c r="C104" s="80"/>
      <c r="D104" s="227">
        <f>D105+D106</f>
        <v>2406030</v>
      </c>
      <c r="E104" s="227">
        <f>E105+E106</f>
        <v>2294471.7799999998</v>
      </c>
      <c r="F104" s="211">
        <f t="shared" si="3"/>
        <v>95.36339031516647</v>
      </c>
      <c r="G104" s="53"/>
      <c r="H104" s="54"/>
    </row>
    <row r="105" spans="1:8" s="55" customFormat="1" ht="32.25" customHeight="1">
      <c r="A105" s="217" t="s">
        <v>14</v>
      </c>
      <c r="B105" s="72" t="s">
        <v>211</v>
      </c>
      <c r="C105" s="80" t="s">
        <v>15</v>
      </c>
      <c r="D105" s="227">
        <v>2095656</v>
      </c>
      <c r="E105" s="227">
        <f>'Вед.2019 '!H188</f>
        <v>2078818.96</v>
      </c>
      <c r="F105" s="211">
        <f t="shared" si="3"/>
        <v>99.196574246918388</v>
      </c>
      <c r="G105" s="53"/>
      <c r="H105" s="54"/>
    </row>
    <row r="106" spans="1:8" s="55" customFormat="1" ht="36.75" customHeight="1">
      <c r="A106" s="133" t="s">
        <v>24</v>
      </c>
      <c r="B106" s="72" t="s">
        <v>211</v>
      </c>
      <c r="C106" s="80" t="s">
        <v>25</v>
      </c>
      <c r="D106" s="227">
        <v>310374</v>
      </c>
      <c r="E106" s="227">
        <f>'Вед.2019 '!H189</f>
        <v>215652.82</v>
      </c>
      <c r="F106" s="211">
        <f t="shared" si="3"/>
        <v>69.481599618524754</v>
      </c>
      <c r="G106" s="53"/>
      <c r="H106" s="54"/>
    </row>
    <row r="107" spans="1:8" s="55" customFormat="1" ht="50.25" customHeight="1">
      <c r="A107" s="267" t="s">
        <v>354</v>
      </c>
      <c r="B107" s="72" t="s">
        <v>356</v>
      </c>
      <c r="C107" s="80"/>
      <c r="D107" s="227">
        <f>D108</f>
        <v>0</v>
      </c>
      <c r="E107" s="227">
        <f>E108</f>
        <v>0</v>
      </c>
      <c r="F107" s="211">
        <v>0</v>
      </c>
      <c r="G107" s="53"/>
      <c r="H107" s="54"/>
    </row>
    <row r="108" spans="1:8" s="55" customFormat="1" ht="36.75" customHeight="1">
      <c r="A108" s="267" t="s">
        <v>355</v>
      </c>
      <c r="B108" s="72" t="s">
        <v>357</v>
      </c>
      <c r="C108" s="80"/>
      <c r="D108" s="227">
        <f>D109</f>
        <v>0</v>
      </c>
      <c r="E108" s="227">
        <f>E109</f>
        <v>0</v>
      </c>
      <c r="F108" s="211">
        <v>0</v>
      </c>
      <c r="G108" s="53"/>
      <c r="H108" s="54"/>
    </row>
    <row r="109" spans="1:8" s="55" customFormat="1" ht="36.75" customHeight="1">
      <c r="A109" s="133" t="s">
        <v>24</v>
      </c>
      <c r="B109" s="72" t="s">
        <v>357</v>
      </c>
      <c r="C109" s="80" t="s">
        <v>25</v>
      </c>
      <c r="D109" s="227">
        <v>0</v>
      </c>
      <c r="E109" s="227">
        <v>0</v>
      </c>
      <c r="F109" s="211">
        <v>0</v>
      </c>
      <c r="G109" s="53"/>
      <c r="H109" s="54"/>
    </row>
    <row r="110" spans="1:8" s="55" customFormat="1" ht="20.25" customHeight="1">
      <c r="A110" s="133" t="s">
        <v>315</v>
      </c>
      <c r="B110" s="79" t="s">
        <v>338</v>
      </c>
      <c r="C110" s="80"/>
      <c r="D110" s="227">
        <f>D111+D113</f>
        <v>3633563</v>
      </c>
      <c r="E110" s="227">
        <f>E111+E113</f>
        <v>3511399</v>
      </c>
      <c r="F110" s="211">
        <f t="shared" si="3"/>
        <v>96.637900595090827</v>
      </c>
      <c r="G110" s="53"/>
      <c r="H110" s="54"/>
    </row>
    <row r="111" spans="1:8" s="55" customFormat="1" ht="22.5" customHeight="1">
      <c r="A111" s="133" t="s">
        <v>340</v>
      </c>
      <c r="B111" s="79" t="s">
        <v>339</v>
      </c>
      <c r="C111" s="80"/>
      <c r="D111" s="227">
        <f>D112</f>
        <v>3260519</v>
      </c>
      <c r="E111" s="227">
        <f>E112</f>
        <v>3236525</v>
      </c>
      <c r="F111" s="211">
        <f t="shared" si="3"/>
        <v>99.264104886369324</v>
      </c>
      <c r="G111" s="53"/>
      <c r="H111" s="54"/>
    </row>
    <row r="112" spans="1:8" s="55" customFormat="1" ht="36.75" customHeight="1">
      <c r="A112" s="133" t="s">
        <v>24</v>
      </c>
      <c r="B112" s="79" t="s">
        <v>339</v>
      </c>
      <c r="C112" s="80" t="s">
        <v>25</v>
      </c>
      <c r="D112" s="227">
        <v>3260519</v>
      </c>
      <c r="E112" s="227">
        <f>'Вед.2019 '!H177</f>
        <v>3236525</v>
      </c>
      <c r="F112" s="211">
        <f t="shared" si="3"/>
        <v>99.264104886369324</v>
      </c>
      <c r="G112" s="53"/>
      <c r="H112" s="54"/>
    </row>
    <row r="113" spans="1:8" s="55" customFormat="1" ht="21" customHeight="1">
      <c r="A113" s="133" t="s">
        <v>368</v>
      </c>
      <c r="B113" s="79" t="s">
        <v>363</v>
      </c>
      <c r="C113" s="80"/>
      <c r="D113" s="227">
        <f>D114</f>
        <v>373044</v>
      </c>
      <c r="E113" s="227">
        <f>E114</f>
        <v>274874</v>
      </c>
      <c r="F113" s="211">
        <f t="shared" si="3"/>
        <v>73.684069439529921</v>
      </c>
      <c r="G113" s="53"/>
      <c r="H113" s="54"/>
    </row>
    <row r="114" spans="1:8" s="55" customFormat="1" ht="19.5" customHeight="1">
      <c r="A114" s="273" t="s">
        <v>52</v>
      </c>
      <c r="B114" s="79" t="s">
        <v>363</v>
      </c>
      <c r="C114" s="80" t="s">
        <v>53</v>
      </c>
      <c r="D114" s="227">
        <v>373044</v>
      </c>
      <c r="E114" s="227">
        <f>'Вед.2019 '!H179</f>
        <v>274874</v>
      </c>
      <c r="F114" s="211">
        <f t="shared" si="3"/>
        <v>73.684069439529921</v>
      </c>
      <c r="G114" s="53"/>
      <c r="H114" s="54"/>
    </row>
    <row r="115" spans="1:8" ht="53.25" customHeight="1">
      <c r="A115" s="207" t="s">
        <v>237</v>
      </c>
      <c r="B115" s="74" t="s">
        <v>192</v>
      </c>
      <c r="C115" s="75"/>
      <c r="D115" s="222">
        <f>D116+D125</f>
        <v>373048</v>
      </c>
      <c r="E115" s="222">
        <f>E116+E125</f>
        <v>350830.61</v>
      </c>
      <c r="F115" s="209">
        <f t="shared" si="3"/>
        <v>94.044361583495956</v>
      </c>
      <c r="G115" s="52"/>
      <c r="H115" s="50"/>
    </row>
    <row r="116" spans="1:8" ht="20.25" customHeight="1">
      <c r="A116" s="217" t="s">
        <v>216</v>
      </c>
      <c r="B116" s="72" t="s">
        <v>193</v>
      </c>
      <c r="C116" s="80"/>
      <c r="D116" s="227">
        <f>D117+D119+D121+D123</f>
        <v>178900</v>
      </c>
      <c r="E116" s="227">
        <f>E117+E119+E121+E123</f>
        <v>160100</v>
      </c>
      <c r="F116" s="211">
        <f t="shared" si="3"/>
        <v>89.491335941866964</v>
      </c>
      <c r="G116" s="52"/>
      <c r="H116" s="50"/>
    </row>
    <row r="117" spans="1:8" ht="31.5" customHeight="1">
      <c r="A117" s="226" t="s">
        <v>217</v>
      </c>
      <c r="B117" s="72" t="s">
        <v>271</v>
      </c>
      <c r="C117" s="80"/>
      <c r="D117" s="227">
        <f>+ D118</f>
        <v>38000</v>
      </c>
      <c r="E117" s="227">
        <f>+ E118</f>
        <v>38000</v>
      </c>
      <c r="F117" s="211">
        <f t="shared" si="3"/>
        <v>100</v>
      </c>
      <c r="G117" s="52"/>
      <c r="H117" s="50"/>
    </row>
    <row r="118" spans="1:8" ht="31.5" customHeight="1">
      <c r="A118" s="133" t="s">
        <v>245</v>
      </c>
      <c r="B118" s="72" t="s">
        <v>271</v>
      </c>
      <c r="C118" s="80" t="s">
        <v>243</v>
      </c>
      <c r="D118" s="227">
        <v>38000</v>
      </c>
      <c r="E118" s="227">
        <f>'Вед.2019 '!H210</f>
        <v>38000</v>
      </c>
      <c r="F118" s="211">
        <f t="shared" si="3"/>
        <v>100</v>
      </c>
      <c r="G118" s="52"/>
      <c r="H118" s="50"/>
    </row>
    <row r="119" spans="1:8" ht="16.5" customHeight="1">
      <c r="A119" s="273" t="s">
        <v>75</v>
      </c>
      <c r="B119" s="72" t="s">
        <v>272</v>
      </c>
      <c r="C119" s="80"/>
      <c r="D119" s="227">
        <f>+D120</f>
        <v>110000</v>
      </c>
      <c r="E119" s="227">
        <f>+E120</f>
        <v>91200</v>
      </c>
      <c r="F119" s="211">
        <f t="shared" si="3"/>
        <v>82.909090909090907</v>
      </c>
      <c r="G119" s="52"/>
      <c r="H119" s="50"/>
    </row>
    <row r="120" spans="1:8" ht="31.5" customHeight="1">
      <c r="A120" s="133" t="s">
        <v>245</v>
      </c>
      <c r="B120" s="72" t="s">
        <v>272</v>
      </c>
      <c r="C120" s="80" t="s">
        <v>243</v>
      </c>
      <c r="D120" s="227">
        <v>110000</v>
      </c>
      <c r="E120" s="227">
        <f>'Вед.2019 '!H212</f>
        <v>91200</v>
      </c>
      <c r="F120" s="211">
        <f t="shared" si="3"/>
        <v>82.909090909090907</v>
      </c>
      <c r="G120" s="52"/>
      <c r="H120" s="50"/>
    </row>
    <row r="121" spans="1:8" ht="31.5" customHeight="1">
      <c r="A121" s="226" t="s">
        <v>76</v>
      </c>
      <c r="B121" s="72" t="s">
        <v>273</v>
      </c>
      <c r="C121" s="229"/>
      <c r="D121" s="227">
        <f>+D122</f>
        <v>0</v>
      </c>
      <c r="E121" s="227">
        <f>+E122</f>
        <v>0</v>
      </c>
      <c r="F121" s="211">
        <v>0</v>
      </c>
      <c r="G121" s="52"/>
      <c r="H121" s="50"/>
    </row>
    <row r="122" spans="1:8" ht="31.5" customHeight="1">
      <c r="A122" s="133" t="s">
        <v>245</v>
      </c>
      <c r="B122" s="72" t="s">
        <v>273</v>
      </c>
      <c r="C122" s="80" t="s">
        <v>243</v>
      </c>
      <c r="D122" s="227">
        <v>0</v>
      </c>
      <c r="E122" s="227">
        <v>0</v>
      </c>
      <c r="F122" s="211">
        <v>0</v>
      </c>
      <c r="G122" s="52"/>
      <c r="H122" s="50"/>
    </row>
    <row r="123" spans="1:8" ht="51" customHeight="1">
      <c r="A123" s="133" t="s">
        <v>327</v>
      </c>
      <c r="B123" s="72" t="s">
        <v>329</v>
      </c>
      <c r="C123" s="80"/>
      <c r="D123" s="227">
        <f>D124</f>
        <v>30900</v>
      </c>
      <c r="E123" s="227">
        <f>E124</f>
        <v>30900</v>
      </c>
      <c r="F123" s="211">
        <f t="shared" si="3"/>
        <v>100</v>
      </c>
      <c r="G123" s="52"/>
      <c r="H123" s="50"/>
    </row>
    <row r="124" spans="1:8" ht="31.5" customHeight="1">
      <c r="A124" s="133" t="s">
        <v>244</v>
      </c>
      <c r="B124" s="72" t="s">
        <v>329</v>
      </c>
      <c r="C124" s="80" t="s">
        <v>243</v>
      </c>
      <c r="D124" s="227">
        <v>30900</v>
      </c>
      <c r="E124" s="227">
        <f>'Вед.2019 '!H216</f>
        <v>30900</v>
      </c>
      <c r="F124" s="211">
        <f t="shared" si="3"/>
        <v>100</v>
      </c>
      <c r="G124" s="52"/>
      <c r="H124" s="50"/>
    </row>
    <row r="125" spans="1:8" ht="31.5" customHeight="1">
      <c r="A125" s="277" t="s">
        <v>214</v>
      </c>
      <c r="B125" s="72" t="s">
        <v>239</v>
      </c>
      <c r="C125" s="80"/>
      <c r="D125" s="227">
        <f>D126+D128</f>
        <v>194148</v>
      </c>
      <c r="E125" s="227">
        <f>E126+E128</f>
        <v>190730.61</v>
      </c>
      <c r="F125" s="211">
        <f t="shared" si="3"/>
        <v>98.239801594659738</v>
      </c>
      <c r="G125" s="52"/>
      <c r="H125" s="50"/>
    </row>
    <row r="126" spans="1:8" ht="22.5" customHeight="1">
      <c r="A126" s="226" t="s">
        <v>215</v>
      </c>
      <c r="B126" s="72" t="s">
        <v>281</v>
      </c>
      <c r="C126" s="80"/>
      <c r="D126" s="227">
        <f>D127</f>
        <v>149148</v>
      </c>
      <c r="E126" s="227">
        <f>E127</f>
        <v>149148</v>
      </c>
      <c r="F126" s="211">
        <f t="shared" si="3"/>
        <v>100</v>
      </c>
      <c r="G126" s="52"/>
      <c r="H126" s="50"/>
    </row>
    <row r="127" spans="1:8" ht="20.25" customHeight="1">
      <c r="A127" s="133" t="s">
        <v>72</v>
      </c>
      <c r="B127" s="72" t="s">
        <v>281</v>
      </c>
      <c r="C127" s="80" t="s">
        <v>73</v>
      </c>
      <c r="D127" s="227">
        <v>149148</v>
      </c>
      <c r="E127" s="227">
        <f>'Вед.2019 '!H201</f>
        <v>149148</v>
      </c>
      <c r="F127" s="211">
        <f t="shared" si="3"/>
        <v>100</v>
      </c>
      <c r="G127" s="52"/>
      <c r="H127" s="50"/>
    </row>
    <row r="128" spans="1:8" ht="52.5" customHeight="1">
      <c r="A128" s="277" t="s">
        <v>297</v>
      </c>
      <c r="B128" s="72" t="s">
        <v>282</v>
      </c>
      <c r="C128" s="80"/>
      <c r="D128" s="227">
        <f>D130+D129</f>
        <v>45000</v>
      </c>
      <c r="E128" s="227">
        <f>E130+E129</f>
        <v>41582.61</v>
      </c>
      <c r="F128" s="211">
        <f t="shared" si="3"/>
        <v>92.405799999999999</v>
      </c>
      <c r="G128" s="52"/>
      <c r="H128" s="50"/>
    </row>
    <row r="129" spans="1:8" ht="22.5" customHeight="1">
      <c r="A129" s="133" t="s">
        <v>66</v>
      </c>
      <c r="B129" s="72" t="s">
        <v>282</v>
      </c>
      <c r="C129" s="80" t="s">
        <v>67</v>
      </c>
      <c r="D129" s="227">
        <v>45000</v>
      </c>
      <c r="E129" s="227">
        <f>'Вед.2019 '!H220</f>
        <v>41582.61</v>
      </c>
      <c r="F129" s="211">
        <f t="shared" si="3"/>
        <v>92.405799999999999</v>
      </c>
      <c r="G129" s="52"/>
      <c r="H129" s="50"/>
    </row>
    <row r="130" spans="1:8" ht="20.25" customHeight="1">
      <c r="A130" s="133" t="s">
        <v>72</v>
      </c>
      <c r="B130" s="72" t="s">
        <v>282</v>
      </c>
      <c r="C130" s="80" t="s">
        <v>73</v>
      </c>
      <c r="D130" s="227">
        <v>0</v>
      </c>
      <c r="E130" s="227">
        <v>0</v>
      </c>
      <c r="F130" s="211">
        <v>0</v>
      </c>
      <c r="G130" s="52"/>
      <c r="H130" s="50"/>
    </row>
    <row r="131" spans="1:8" ht="54" customHeight="1">
      <c r="A131" s="293" t="s">
        <v>55</v>
      </c>
      <c r="B131" s="77" t="s">
        <v>196</v>
      </c>
      <c r="C131" s="77"/>
      <c r="D131" s="209">
        <f>D132</f>
        <v>1119270</v>
      </c>
      <c r="E131" s="209">
        <f>E132</f>
        <v>621193.84000000008</v>
      </c>
      <c r="F131" s="209">
        <f t="shared" si="3"/>
        <v>55.499909762613143</v>
      </c>
      <c r="G131" s="52"/>
      <c r="H131" s="50"/>
    </row>
    <row r="132" spans="1:8" ht="20.25" customHeight="1">
      <c r="A132" s="279" t="s">
        <v>158</v>
      </c>
      <c r="B132" s="79" t="s">
        <v>197</v>
      </c>
      <c r="C132" s="79"/>
      <c r="D132" s="211">
        <f>D133+D137+D141+D139</f>
        <v>1119270</v>
      </c>
      <c r="E132" s="211">
        <f>E133+E137+E141+E139</f>
        <v>621193.84000000008</v>
      </c>
      <c r="F132" s="211">
        <f t="shared" si="3"/>
        <v>55.499909762613143</v>
      </c>
      <c r="G132" s="52"/>
      <c r="H132" s="50"/>
    </row>
    <row r="133" spans="1:8" ht="34.5" customHeight="1">
      <c r="A133" s="133" t="s">
        <v>61</v>
      </c>
      <c r="B133" s="79" t="s">
        <v>198</v>
      </c>
      <c r="C133" s="79"/>
      <c r="D133" s="211">
        <f>D134+D135+D136</f>
        <v>700063</v>
      </c>
      <c r="E133" s="211">
        <f>E134+E135+E136</f>
        <v>333000.04000000004</v>
      </c>
      <c r="F133" s="211">
        <f t="shared" si="3"/>
        <v>47.567153241922519</v>
      </c>
      <c r="G133" s="52"/>
      <c r="H133" s="50"/>
    </row>
    <row r="134" spans="1:8" ht="34.5" customHeight="1">
      <c r="A134" s="133" t="s">
        <v>24</v>
      </c>
      <c r="B134" s="79" t="s">
        <v>198</v>
      </c>
      <c r="C134" s="79" t="s">
        <v>25</v>
      </c>
      <c r="D134" s="211">
        <v>696514</v>
      </c>
      <c r="E134" s="211">
        <f>'Вед.2019 '!H136</f>
        <v>330353.52</v>
      </c>
      <c r="F134" s="211">
        <f t="shared" si="3"/>
        <v>47.429559204840103</v>
      </c>
      <c r="G134" s="52"/>
      <c r="H134" s="50"/>
    </row>
    <row r="135" spans="1:8" ht="21" customHeight="1">
      <c r="A135" s="133" t="s">
        <v>257</v>
      </c>
      <c r="B135" s="79" t="s">
        <v>198</v>
      </c>
      <c r="C135" s="79" t="s">
        <v>258</v>
      </c>
      <c r="D135" s="211">
        <v>3549</v>
      </c>
      <c r="E135" s="211">
        <f>'Вед.2019 '!H137</f>
        <v>2646.52</v>
      </c>
      <c r="F135" s="211">
        <f t="shared" si="3"/>
        <v>74.570865032403489</v>
      </c>
      <c r="G135" s="52"/>
      <c r="H135" s="50"/>
    </row>
    <row r="136" spans="1:8" ht="23.25" customHeight="1">
      <c r="A136" s="133" t="s">
        <v>26</v>
      </c>
      <c r="B136" s="79" t="s">
        <v>198</v>
      </c>
      <c r="C136" s="79" t="s">
        <v>27</v>
      </c>
      <c r="D136" s="211">
        <v>0</v>
      </c>
      <c r="E136" s="211">
        <v>0</v>
      </c>
      <c r="F136" s="211">
        <v>0</v>
      </c>
      <c r="G136" s="52"/>
      <c r="H136" s="50"/>
    </row>
    <row r="137" spans="1:8" ht="20.25" customHeight="1">
      <c r="A137" s="133" t="s">
        <v>45</v>
      </c>
      <c r="B137" s="79" t="s">
        <v>56</v>
      </c>
      <c r="C137" s="79"/>
      <c r="D137" s="211">
        <f>D138</f>
        <v>419207</v>
      </c>
      <c r="E137" s="211">
        <f>E138</f>
        <v>288193.8</v>
      </c>
      <c r="F137" s="211">
        <f t="shared" si="3"/>
        <v>68.747373016194857</v>
      </c>
      <c r="G137" s="52"/>
      <c r="H137" s="50"/>
    </row>
    <row r="138" spans="1:8" ht="38.25" customHeight="1">
      <c r="A138" s="133" t="s">
        <v>24</v>
      </c>
      <c r="B138" s="79" t="s">
        <v>56</v>
      </c>
      <c r="C138" s="79" t="s">
        <v>25</v>
      </c>
      <c r="D138" s="211">
        <v>419207</v>
      </c>
      <c r="E138" s="211">
        <f>'Вед.2019 '!H140</f>
        <v>288193.8</v>
      </c>
      <c r="F138" s="211">
        <f t="shared" si="3"/>
        <v>68.747373016194857</v>
      </c>
      <c r="G138" s="52"/>
      <c r="H138" s="50"/>
    </row>
    <row r="139" spans="1:8" ht="19.5" customHeight="1">
      <c r="A139" s="133" t="s">
        <v>310</v>
      </c>
      <c r="B139" s="79" t="s">
        <v>309</v>
      </c>
      <c r="C139" s="79"/>
      <c r="D139" s="211">
        <f>D140</f>
        <v>0</v>
      </c>
      <c r="E139" s="211">
        <f>E140</f>
        <v>0</v>
      </c>
      <c r="F139" s="211">
        <v>0</v>
      </c>
      <c r="G139" s="52"/>
      <c r="H139" s="50"/>
    </row>
    <row r="140" spans="1:8" ht="38.25" customHeight="1">
      <c r="A140" s="133" t="s">
        <v>24</v>
      </c>
      <c r="B140" s="79" t="s">
        <v>309</v>
      </c>
      <c r="C140" s="79" t="s">
        <v>25</v>
      </c>
      <c r="D140" s="211">
        <f>[2]Вед.2019!G121</f>
        <v>0</v>
      </c>
      <c r="E140" s="211">
        <f>[2]Вед.2019!H121</f>
        <v>0</v>
      </c>
      <c r="F140" s="211">
        <v>0</v>
      </c>
      <c r="G140" s="52"/>
      <c r="H140" s="50"/>
    </row>
    <row r="141" spans="1:8" ht="20.25" customHeight="1">
      <c r="A141" s="212" t="s">
        <v>230</v>
      </c>
      <c r="B141" s="80" t="s">
        <v>57</v>
      </c>
      <c r="C141" s="80"/>
      <c r="D141" s="227">
        <f>D142</f>
        <v>0</v>
      </c>
      <c r="E141" s="227">
        <f>E142</f>
        <v>0</v>
      </c>
      <c r="F141" s="211">
        <v>0</v>
      </c>
      <c r="G141" s="52"/>
      <c r="H141" s="50"/>
    </row>
    <row r="142" spans="1:8" ht="35.25" customHeight="1">
      <c r="A142" s="133" t="s">
        <v>24</v>
      </c>
      <c r="B142" s="80" t="s">
        <v>57</v>
      </c>
      <c r="C142" s="79" t="s">
        <v>25</v>
      </c>
      <c r="D142" s="211">
        <v>0</v>
      </c>
      <c r="E142" s="211">
        <v>0</v>
      </c>
      <c r="F142" s="211">
        <v>0</v>
      </c>
      <c r="G142" s="52"/>
      <c r="H142" s="50"/>
    </row>
    <row r="143" spans="1:8" ht="67.5" customHeight="1">
      <c r="A143" s="290" t="s">
        <v>293</v>
      </c>
      <c r="B143" s="81" t="s">
        <v>171</v>
      </c>
      <c r="C143" s="81"/>
      <c r="D143" s="208">
        <f>D146</f>
        <v>0</v>
      </c>
      <c r="E143" s="208">
        <f>E146</f>
        <v>0</v>
      </c>
      <c r="F143" s="209">
        <v>0</v>
      </c>
      <c r="G143" s="52"/>
      <c r="H143" s="50"/>
    </row>
    <row r="144" spans="1:8" ht="36.75" customHeight="1">
      <c r="A144" s="279" t="s">
        <v>189</v>
      </c>
      <c r="B144" s="132" t="s">
        <v>172</v>
      </c>
      <c r="C144" s="132"/>
      <c r="D144" s="220">
        <f>D145</f>
        <v>0</v>
      </c>
      <c r="E144" s="220">
        <f>E145</f>
        <v>0</v>
      </c>
      <c r="F144" s="211">
        <v>0</v>
      </c>
      <c r="G144" s="52"/>
      <c r="H144" s="50"/>
    </row>
    <row r="145" spans="1:8" ht="33" customHeight="1">
      <c r="A145" s="267" t="s">
        <v>191</v>
      </c>
      <c r="B145" s="132" t="s">
        <v>262</v>
      </c>
      <c r="C145" s="132"/>
      <c r="D145" s="220">
        <f>D146</f>
        <v>0</v>
      </c>
      <c r="E145" s="220">
        <f>E146</f>
        <v>0</v>
      </c>
      <c r="F145" s="211">
        <v>0</v>
      </c>
      <c r="G145" s="52"/>
      <c r="H145" s="50"/>
    </row>
    <row r="146" spans="1:8" ht="36" customHeight="1">
      <c r="A146" s="216" t="s">
        <v>24</v>
      </c>
      <c r="B146" s="132" t="s">
        <v>262</v>
      </c>
      <c r="C146" s="132" t="s">
        <v>25</v>
      </c>
      <c r="D146" s="221">
        <v>0</v>
      </c>
      <c r="E146" s="221">
        <v>0</v>
      </c>
      <c r="F146" s="211">
        <v>0</v>
      </c>
      <c r="G146" s="52"/>
      <c r="H146" s="50"/>
    </row>
    <row r="147" spans="1:8" ht="69" customHeight="1">
      <c r="A147" s="290" t="s">
        <v>301</v>
      </c>
      <c r="B147" s="81" t="s">
        <v>171</v>
      </c>
      <c r="C147" s="81"/>
      <c r="D147" s="219">
        <f t="shared" ref="D147:E149" si="5">D148</f>
        <v>0</v>
      </c>
      <c r="E147" s="219">
        <f t="shared" si="5"/>
        <v>0</v>
      </c>
      <c r="F147" s="209">
        <v>0</v>
      </c>
      <c r="G147" s="52"/>
      <c r="H147" s="50"/>
    </row>
    <row r="148" spans="1:8" ht="33.75" customHeight="1">
      <c r="A148" s="279" t="s">
        <v>189</v>
      </c>
      <c r="B148" s="132" t="s">
        <v>172</v>
      </c>
      <c r="C148" s="132"/>
      <c r="D148" s="221">
        <f t="shared" si="5"/>
        <v>0</v>
      </c>
      <c r="E148" s="221">
        <f t="shared" si="5"/>
        <v>0</v>
      </c>
      <c r="F148" s="211">
        <v>0</v>
      </c>
      <c r="G148" s="52"/>
      <c r="H148" s="50"/>
    </row>
    <row r="149" spans="1:8" ht="35.25" customHeight="1">
      <c r="A149" s="267" t="s">
        <v>191</v>
      </c>
      <c r="B149" s="132" t="s">
        <v>262</v>
      </c>
      <c r="C149" s="132"/>
      <c r="D149" s="221">
        <f t="shared" si="5"/>
        <v>0</v>
      </c>
      <c r="E149" s="221">
        <f t="shared" si="5"/>
        <v>0</v>
      </c>
      <c r="F149" s="211">
        <v>0</v>
      </c>
      <c r="G149" s="52"/>
      <c r="H149" s="50"/>
    </row>
    <row r="150" spans="1:8" ht="18" customHeight="1">
      <c r="A150" s="273" t="s">
        <v>52</v>
      </c>
      <c r="B150" s="132" t="s">
        <v>262</v>
      </c>
      <c r="C150" s="132" t="s">
        <v>53</v>
      </c>
      <c r="D150" s="221">
        <v>0</v>
      </c>
      <c r="E150" s="221">
        <v>0</v>
      </c>
      <c r="F150" s="211">
        <v>0</v>
      </c>
      <c r="G150" s="52"/>
      <c r="H150" s="50"/>
    </row>
    <row r="151" spans="1:8" s="55" customFormat="1" ht="48.75" customHeight="1">
      <c r="A151" s="294" t="s">
        <v>307</v>
      </c>
      <c r="B151" s="77" t="s">
        <v>219</v>
      </c>
      <c r="C151" s="77"/>
      <c r="D151" s="209">
        <f t="shared" ref="D151:E153" si="6">D152</f>
        <v>0</v>
      </c>
      <c r="E151" s="209">
        <f t="shared" si="6"/>
        <v>0</v>
      </c>
      <c r="F151" s="209">
        <v>0</v>
      </c>
      <c r="G151" s="53"/>
      <c r="H151" s="54"/>
    </row>
    <row r="152" spans="1:8" s="55" customFormat="1" ht="20.25" customHeight="1">
      <c r="A152" s="226" t="s">
        <v>315</v>
      </c>
      <c r="B152" s="79" t="s">
        <v>318</v>
      </c>
      <c r="C152" s="79"/>
      <c r="D152" s="211">
        <f t="shared" si="6"/>
        <v>0</v>
      </c>
      <c r="E152" s="211">
        <f t="shared" si="6"/>
        <v>0</v>
      </c>
      <c r="F152" s="211">
        <v>0</v>
      </c>
      <c r="G152" s="53"/>
      <c r="H152" s="54"/>
    </row>
    <row r="153" spans="1:8" s="55" customFormat="1" ht="18.75" customHeight="1">
      <c r="A153" s="226" t="s">
        <v>316</v>
      </c>
      <c r="B153" s="79" t="s">
        <v>319</v>
      </c>
      <c r="C153" s="79"/>
      <c r="D153" s="211">
        <f t="shared" si="6"/>
        <v>0</v>
      </c>
      <c r="E153" s="211">
        <f t="shared" si="6"/>
        <v>0</v>
      </c>
      <c r="F153" s="211">
        <v>0</v>
      </c>
      <c r="G153" s="53"/>
      <c r="H153" s="54"/>
    </row>
    <row r="154" spans="1:8" s="55" customFormat="1" ht="31.5" customHeight="1">
      <c r="A154" s="226" t="s">
        <v>24</v>
      </c>
      <c r="B154" s="79" t="s">
        <v>319</v>
      </c>
      <c r="C154" s="79" t="s">
        <v>25</v>
      </c>
      <c r="D154" s="211">
        <v>0</v>
      </c>
      <c r="E154" s="211">
        <v>0</v>
      </c>
      <c r="F154" s="211">
        <v>0</v>
      </c>
      <c r="G154" s="53"/>
      <c r="H154" s="54"/>
    </row>
    <row r="155" spans="1:8" s="55" customFormat="1" ht="48" customHeight="1">
      <c r="A155" s="133" t="s">
        <v>304</v>
      </c>
      <c r="B155" s="72" t="s">
        <v>308</v>
      </c>
      <c r="C155" s="79"/>
      <c r="D155" s="211">
        <f t="shared" ref="D155:E157" si="7">D156</f>
        <v>0</v>
      </c>
      <c r="E155" s="211">
        <f t="shared" si="7"/>
        <v>0</v>
      </c>
      <c r="F155" s="211">
        <v>0</v>
      </c>
      <c r="G155" s="53"/>
      <c r="H155" s="54"/>
    </row>
    <row r="156" spans="1:8" s="55" customFormat="1" ht="18.75" customHeight="1">
      <c r="A156" s="133" t="s">
        <v>305</v>
      </c>
      <c r="B156" s="72" t="s">
        <v>313</v>
      </c>
      <c r="C156" s="79"/>
      <c r="D156" s="211">
        <f t="shared" si="7"/>
        <v>0</v>
      </c>
      <c r="E156" s="211">
        <f t="shared" si="7"/>
        <v>0</v>
      </c>
      <c r="F156" s="211">
        <v>0</v>
      </c>
      <c r="G156" s="53"/>
      <c r="H156" s="54"/>
    </row>
    <row r="157" spans="1:8" s="55" customFormat="1" ht="16.5" customHeight="1">
      <c r="A157" s="133" t="s">
        <v>306</v>
      </c>
      <c r="B157" s="72" t="s">
        <v>314</v>
      </c>
      <c r="C157" s="79"/>
      <c r="D157" s="211">
        <f t="shared" si="7"/>
        <v>0</v>
      </c>
      <c r="E157" s="211">
        <f t="shared" si="7"/>
        <v>0</v>
      </c>
      <c r="F157" s="211">
        <v>0</v>
      </c>
      <c r="G157" s="53"/>
      <c r="H157" s="54"/>
    </row>
    <row r="158" spans="1:8" s="55" customFormat="1" ht="32.25" customHeight="1">
      <c r="A158" s="133" t="s">
        <v>24</v>
      </c>
      <c r="B158" s="72" t="s">
        <v>314</v>
      </c>
      <c r="C158" s="79" t="s">
        <v>25</v>
      </c>
      <c r="D158" s="211">
        <v>0</v>
      </c>
      <c r="E158" s="211">
        <v>0</v>
      </c>
      <c r="F158" s="211">
        <v>0</v>
      </c>
      <c r="G158" s="53"/>
      <c r="H158" s="54"/>
    </row>
    <row r="159" spans="1:8" ht="18.75" customHeight="1">
      <c r="A159" s="259" t="s">
        <v>59</v>
      </c>
      <c r="B159" s="301" t="s">
        <v>159</v>
      </c>
      <c r="C159" s="302"/>
      <c r="D159" s="303">
        <f>D160+D163+D166+D174</f>
        <v>6186672</v>
      </c>
      <c r="E159" s="303">
        <f>E160+E163+E166+E174</f>
        <v>5707410.3999999994</v>
      </c>
      <c r="F159" s="303">
        <f>E159/D159*100</f>
        <v>92.253321333343678</v>
      </c>
      <c r="G159" s="52"/>
      <c r="H159" s="50"/>
    </row>
    <row r="160" spans="1:8" ht="20.25" customHeight="1">
      <c r="A160" s="265" t="s">
        <v>18</v>
      </c>
      <c r="B160" s="210" t="s">
        <v>162</v>
      </c>
      <c r="C160" s="79"/>
      <c r="D160" s="211">
        <f>D161</f>
        <v>457158</v>
      </c>
      <c r="E160" s="211">
        <f>E161</f>
        <v>454188.66</v>
      </c>
      <c r="F160" s="211">
        <f t="shared" ref="F160:F190" si="8">E160/D160*100</f>
        <v>99.35047839040331</v>
      </c>
      <c r="G160" s="52"/>
      <c r="H160" s="50"/>
    </row>
    <row r="161" spans="1:8" ht="36.75" customHeight="1">
      <c r="A161" s="265" t="s">
        <v>19</v>
      </c>
      <c r="B161" s="210" t="s">
        <v>163</v>
      </c>
      <c r="C161" s="79"/>
      <c r="D161" s="211">
        <f>D162</f>
        <v>457158</v>
      </c>
      <c r="E161" s="211">
        <f>E162</f>
        <v>454188.66</v>
      </c>
      <c r="F161" s="211">
        <f t="shared" si="8"/>
        <v>99.35047839040331</v>
      </c>
      <c r="G161" s="52"/>
      <c r="H161" s="50"/>
    </row>
    <row r="162" spans="1:8" ht="16.5" customHeight="1">
      <c r="A162" s="265" t="s">
        <v>14</v>
      </c>
      <c r="B162" s="210" t="s">
        <v>163</v>
      </c>
      <c r="C162" s="79" t="s">
        <v>15</v>
      </c>
      <c r="D162" s="211">
        <v>457158</v>
      </c>
      <c r="E162" s="211">
        <f>'Вед.2019 '!H29</f>
        <v>454188.66</v>
      </c>
      <c r="F162" s="211">
        <f t="shared" si="8"/>
        <v>99.35047839040331</v>
      </c>
      <c r="G162" s="52"/>
      <c r="H162" s="50"/>
    </row>
    <row r="163" spans="1:8" ht="24.75" customHeight="1">
      <c r="A163" s="265" t="s">
        <v>12</v>
      </c>
      <c r="B163" s="210" t="s">
        <v>160</v>
      </c>
      <c r="C163" s="79"/>
      <c r="D163" s="211">
        <f>D164</f>
        <v>1174039</v>
      </c>
      <c r="E163" s="211">
        <f>E164</f>
        <v>1166911.8600000001</v>
      </c>
      <c r="F163" s="211">
        <f t="shared" si="8"/>
        <v>99.392938394721142</v>
      </c>
      <c r="G163" s="52"/>
      <c r="H163" s="50"/>
    </row>
    <row r="164" spans="1:8" ht="16.5" customHeight="1">
      <c r="A164" s="265" t="s">
        <v>13</v>
      </c>
      <c r="B164" s="210" t="s">
        <v>161</v>
      </c>
      <c r="C164" s="79"/>
      <c r="D164" s="211">
        <f>D165</f>
        <v>1174039</v>
      </c>
      <c r="E164" s="211">
        <f>E165</f>
        <v>1166911.8600000001</v>
      </c>
      <c r="F164" s="211">
        <f t="shared" si="8"/>
        <v>99.392938394721142</v>
      </c>
      <c r="G164" s="52"/>
      <c r="H164" s="50"/>
    </row>
    <row r="165" spans="1:8" ht="33.75" customHeight="1">
      <c r="A165" s="265" t="s">
        <v>14</v>
      </c>
      <c r="B165" s="210" t="s">
        <v>161</v>
      </c>
      <c r="C165" s="79" t="s">
        <v>15</v>
      </c>
      <c r="D165" s="211">
        <v>1174039</v>
      </c>
      <c r="E165" s="211">
        <f>'Вед.2019 '!H24</f>
        <v>1166911.8600000001</v>
      </c>
      <c r="F165" s="211">
        <f t="shared" si="8"/>
        <v>99.392938394721142</v>
      </c>
      <c r="G165" s="52"/>
      <c r="H165" s="50"/>
    </row>
    <row r="166" spans="1:8" ht="22.5" customHeight="1">
      <c r="A166" s="265" t="s">
        <v>22</v>
      </c>
      <c r="B166" s="210" t="s">
        <v>164</v>
      </c>
      <c r="C166" s="79"/>
      <c r="D166" s="211">
        <f>D167+D170</f>
        <v>3958275</v>
      </c>
      <c r="E166" s="211">
        <f>E167+E170</f>
        <v>3574415.7699999996</v>
      </c>
      <c r="F166" s="211">
        <f t="shared" si="8"/>
        <v>90.302360750579467</v>
      </c>
      <c r="G166" s="52"/>
      <c r="H166" s="50"/>
    </row>
    <row r="167" spans="1:8" ht="23.25" customHeight="1">
      <c r="A167" s="265" t="s">
        <v>23</v>
      </c>
      <c r="B167" s="210" t="s">
        <v>165</v>
      </c>
      <c r="C167" s="79"/>
      <c r="D167" s="211">
        <f>D168+D169+D172+D173</f>
        <v>3957275</v>
      </c>
      <c r="E167" s="211">
        <f>E168+E169+E172+E173</f>
        <v>3573415.7699999996</v>
      </c>
      <c r="F167" s="211">
        <f t="shared" si="8"/>
        <v>90.299910165454762</v>
      </c>
      <c r="G167" s="52"/>
      <c r="H167" s="50"/>
    </row>
    <row r="168" spans="1:8" ht="19.5" customHeight="1">
      <c r="A168" s="265" t="s">
        <v>14</v>
      </c>
      <c r="B168" s="210" t="s">
        <v>165</v>
      </c>
      <c r="C168" s="79" t="s">
        <v>15</v>
      </c>
      <c r="D168" s="211">
        <f>[2]Вед.2019!G34</f>
        <v>2676118</v>
      </c>
      <c r="E168" s="211">
        <f>'Вед.2019 '!H34</f>
        <v>2645306.11</v>
      </c>
      <c r="F168" s="211">
        <f t="shared" si="8"/>
        <v>98.848634850929585</v>
      </c>
      <c r="G168" s="52"/>
      <c r="H168" s="50"/>
    </row>
    <row r="169" spans="1:8" ht="33" customHeight="1">
      <c r="A169" s="266" t="s">
        <v>24</v>
      </c>
      <c r="B169" s="210" t="s">
        <v>165</v>
      </c>
      <c r="C169" s="79" t="s">
        <v>25</v>
      </c>
      <c r="D169" s="211">
        <v>1105631</v>
      </c>
      <c r="E169" s="211">
        <f>'Вед.2019 '!H35</f>
        <v>796348.53</v>
      </c>
      <c r="F169" s="211">
        <f t="shared" si="8"/>
        <v>72.026610143890693</v>
      </c>
      <c r="G169" s="52"/>
      <c r="H169" s="50"/>
    </row>
    <row r="170" spans="1:8" ht="52.5" customHeight="1">
      <c r="A170" s="267" t="s">
        <v>350</v>
      </c>
      <c r="B170" s="210" t="s">
        <v>351</v>
      </c>
      <c r="C170" s="79"/>
      <c r="D170" s="211">
        <f>D171</f>
        <v>1000</v>
      </c>
      <c r="E170" s="211">
        <f>E171</f>
        <v>1000</v>
      </c>
      <c r="F170" s="211">
        <f t="shared" si="8"/>
        <v>100</v>
      </c>
      <c r="G170" s="52"/>
      <c r="H170" s="50"/>
    </row>
    <row r="171" spans="1:8" ht="33" customHeight="1">
      <c r="A171" s="266" t="s">
        <v>24</v>
      </c>
      <c r="B171" s="210" t="s">
        <v>351</v>
      </c>
      <c r="C171" s="79" t="s">
        <v>25</v>
      </c>
      <c r="D171" s="211">
        <v>1000</v>
      </c>
      <c r="E171" s="211">
        <f>'Вед.2019 '!H37</f>
        <v>1000</v>
      </c>
      <c r="F171" s="211">
        <f t="shared" si="8"/>
        <v>100</v>
      </c>
      <c r="G171" s="52"/>
      <c r="H171" s="50"/>
    </row>
    <row r="172" spans="1:8" ht="16.5" customHeight="1">
      <c r="A172" s="212" t="s">
        <v>26</v>
      </c>
      <c r="B172" s="210" t="s">
        <v>165</v>
      </c>
      <c r="C172" s="79" t="s">
        <v>27</v>
      </c>
      <c r="D172" s="211">
        <v>137604</v>
      </c>
      <c r="E172" s="211">
        <f>'Вед.2019 '!H38</f>
        <v>103840</v>
      </c>
      <c r="F172" s="211">
        <f t="shared" si="8"/>
        <v>75.462922589459609</v>
      </c>
      <c r="G172" s="52"/>
      <c r="H172" s="50"/>
    </row>
    <row r="173" spans="1:8" ht="15.75" customHeight="1">
      <c r="A173" s="212" t="s">
        <v>257</v>
      </c>
      <c r="B173" s="210" t="s">
        <v>165</v>
      </c>
      <c r="C173" s="79" t="s">
        <v>258</v>
      </c>
      <c r="D173" s="211">
        <f>[2]Вед.2019!G37</f>
        <v>37922</v>
      </c>
      <c r="E173" s="211">
        <f>'Вед.2019 '!H39</f>
        <v>27921.13</v>
      </c>
      <c r="F173" s="211">
        <f t="shared" si="8"/>
        <v>73.627788618743736</v>
      </c>
      <c r="G173" s="52"/>
      <c r="H173" s="50"/>
    </row>
    <row r="174" spans="1:8" ht="19.5" customHeight="1">
      <c r="A174" s="265" t="s">
        <v>28</v>
      </c>
      <c r="B174" s="79" t="s">
        <v>167</v>
      </c>
      <c r="C174" s="80"/>
      <c r="D174" s="211">
        <f>D175+D177+D180+D182+I186+D184+D187+D189</f>
        <v>597200</v>
      </c>
      <c r="E174" s="211">
        <f>E175+E177+E180+E182+J186+E184+E187+E189</f>
        <v>511894.11</v>
      </c>
      <c r="F174" s="211">
        <f t="shared" si="8"/>
        <v>85.715691560616207</v>
      </c>
      <c r="G174" s="52"/>
      <c r="H174" s="50"/>
    </row>
    <row r="175" spans="1:8" ht="34.5" customHeight="1">
      <c r="A175" s="265" t="s">
        <v>39</v>
      </c>
      <c r="B175" s="79" t="s">
        <v>168</v>
      </c>
      <c r="C175" s="80"/>
      <c r="D175" s="211">
        <f>D176</f>
        <v>25000</v>
      </c>
      <c r="E175" s="211">
        <f>E176</f>
        <v>0</v>
      </c>
      <c r="F175" s="211">
        <f t="shared" si="8"/>
        <v>0</v>
      </c>
      <c r="G175" s="52"/>
      <c r="H175" s="50"/>
    </row>
    <row r="176" spans="1:8" ht="18" customHeight="1">
      <c r="A176" s="265" t="s">
        <v>40</v>
      </c>
      <c r="B176" s="79" t="s">
        <v>168</v>
      </c>
      <c r="C176" s="80" t="s">
        <v>41</v>
      </c>
      <c r="D176" s="211">
        <f>[2]Вед.2019!G42</f>
        <v>25000</v>
      </c>
      <c r="E176" s="211">
        <f>[2]Вед.2019!H42</f>
        <v>0</v>
      </c>
      <c r="F176" s="211">
        <f t="shared" si="8"/>
        <v>0</v>
      </c>
      <c r="G176" s="52"/>
      <c r="H176" s="50"/>
    </row>
    <row r="177" spans="1:8" ht="16.5" customHeight="1">
      <c r="A177" s="265" t="s">
        <v>30</v>
      </c>
      <c r="B177" s="79" t="s">
        <v>170</v>
      </c>
      <c r="C177" s="79"/>
      <c r="D177" s="211">
        <f>D179+D178</f>
        <v>197500</v>
      </c>
      <c r="E177" s="211">
        <f>E179+E178</f>
        <v>179194.11</v>
      </c>
      <c r="F177" s="211">
        <f t="shared" si="8"/>
        <v>90.73119493670886</v>
      </c>
      <c r="G177" s="52"/>
      <c r="H177" s="50"/>
    </row>
    <row r="178" spans="1:8" ht="16.5" customHeight="1">
      <c r="A178" s="280" t="s">
        <v>328</v>
      </c>
      <c r="B178" s="79" t="s">
        <v>170</v>
      </c>
      <c r="C178" s="79" t="s">
        <v>258</v>
      </c>
      <c r="D178" s="211">
        <f>[2]Вед.2019!G47</f>
        <v>6000</v>
      </c>
      <c r="E178" s="211">
        <f>'Вед.2019 '!H49</f>
        <v>0</v>
      </c>
      <c r="F178" s="211">
        <f t="shared" si="8"/>
        <v>0</v>
      </c>
      <c r="G178" s="52"/>
      <c r="H178" s="50"/>
    </row>
    <row r="179" spans="1:8" ht="18.75">
      <c r="A179" s="266" t="s">
        <v>26</v>
      </c>
      <c r="B179" s="79" t="s">
        <v>170</v>
      </c>
      <c r="C179" s="79" t="s">
        <v>27</v>
      </c>
      <c r="D179" s="211">
        <f>[2]Вед.2019!G48</f>
        <v>191500</v>
      </c>
      <c r="E179" s="211">
        <f>'Вед.2019 '!H50</f>
        <v>179194.11</v>
      </c>
      <c r="F179" s="211">
        <f t="shared" si="8"/>
        <v>93.57394778067885</v>
      </c>
      <c r="G179" s="52"/>
      <c r="H179" s="50"/>
    </row>
    <row r="180" spans="1:8" ht="18.75">
      <c r="A180" s="266" t="s">
        <v>312</v>
      </c>
      <c r="B180" s="79" t="s">
        <v>299</v>
      </c>
      <c r="C180" s="79"/>
      <c r="D180" s="211">
        <f>D181</f>
        <v>10500</v>
      </c>
      <c r="E180" s="211">
        <f>E181</f>
        <v>10500</v>
      </c>
      <c r="F180" s="211">
        <f t="shared" si="8"/>
        <v>100</v>
      </c>
      <c r="G180" s="52"/>
      <c r="H180" s="50"/>
    </row>
    <row r="181" spans="1:8" ht="33.75">
      <c r="A181" s="266" t="s">
        <v>24</v>
      </c>
      <c r="B181" s="79" t="s">
        <v>299</v>
      </c>
      <c r="C181" s="79" t="s">
        <v>25</v>
      </c>
      <c r="D181" s="211">
        <v>10500</v>
      </c>
      <c r="E181" s="211">
        <f>'Вед.2019 '!H52</f>
        <v>10500</v>
      </c>
      <c r="F181" s="211">
        <f t="shared" si="8"/>
        <v>100</v>
      </c>
      <c r="G181" s="52"/>
      <c r="H181" s="50"/>
    </row>
    <row r="182" spans="1:8" ht="33.75">
      <c r="A182" s="267" t="s">
        <v>355</v>
      </c>
      <c r="B182" s="79" t="s">
        <v>358</v>
      </c>
      <c r="C182" s="79"/>
      <c r="D182" s="211">
        <f>D183</f>
        <v>42000</v>
      </c>
      <c r="E182" s="211">
        <f>E183</f>
        <v>0</v>
      </c>
      <c r="F182" s="211">
        <f t="shared" si="8"/>
        <v>0</v>
      </c>
      <c r="G182" s="52"/>
      <c r="H182" s="50"/>
    </row>
    <row r="183" spans="1:8" ht="33.75">
      <c r="A183" s="266" t="s">
        <v>24</v>
      </c>
      <c r="B183" s="79" t="s">
        <v>358</v>
      </c>
      <c r="C183" s="79" t="s">
        <v>25</v>
      </c>
      <c r="D183" s="211">
        <v>42000</v>
      </c>
      <c r="E183" s="211">
        <f>'Вед.2019 '!H95</f>
        <v>0</v>
      </c>
      <c r="F183" s="211">
        <f t="shared" si="8"/>
        <v>0</v>
      </c>
      <c r="G183" s="52"/>
      <c r="H183" s="50"/>
    </row>
    <row r="184" spans="1:8" ht="33">
      <c r="A184" s="278" t="s">
        <v>33</v>
      </c>
      <c r="B184" s="79" t="s">
        <v>320</v>
      </c>
      <c r="C184" s="79"/>
      <c r="D184" s="215">
        <f>D185+D186</f>
        <v>310200</v>
      </c>
      <c r="E184" s="215">
        <f>E185+E186</f>
        <v>310200</v>
      </c>
      <c r="F184" s="211">
        <f t="shared" si="8"/>
        <v>100</v>
      </c>
      <c r="G184" s="52"/>
      <c r="H184" s="50"/>
    </row>
    <row r="185" spans="1:8" ht="33">
      <c r="A185" s="265" t="s">
        <v>14</v>
      </c>
      <c r="B185" s="79" t="s">
        <v>320</v>
      </c>
      <c r="C185" s="79" t="s">
        <v>15</v>
      </c>
      <c r="D185" s="211">
        <v>302135</v>
      </c>
      <c r="E185" s="211">
        <f>'Вед.2019 '!H65</f>
        <v>302135</v>
      </c>
      <c r="F185" s="211">
        <f t="shared" si="8"/>
        <v>100</v>
      </c>
      <c r="G185" s="52"/>
      <c r="H185" s="50"/>
    </row>
    <row r="186" spans="1:8" ht="33.75">
      <c r="A186" s="266" t="s">
        <v>24</v>
      </c>
      <c r="B186" s="79" t="s">
        <v>320</v>
      </c>
      <c r="C186" s="79" t="s">
        <v>25</v>
      </c>
      <c r="D186" s="211">
        <v>8065</v>
      </c>
      <c r="E186" s="211">
        <f>'Вед.2019 '!H66</f>
        <v>8065</v>
      </c>
      <c r="F186" s="211">
        <f t="shared" si="8"/>
        <v>100</v>
      </c>
      <c r="G186" s="52"/>
      <c r="H186" s="50"/>
    </row>
    <row r="187" spans="1:8" ht="50.25">
      <c r="A187" s="133" t="s">
        <v>373</v>
      </c>
      <c r="B187" s="79" t="s">
        <v>374</v>
      </c>
      <c r="C187" s="79"/>
      <c r="D187" s="211">
        <f>D188</f>
        <v>11493</v>
      </c>
      <c r="E187" s="211">
        <f>E188</f>
        <v>11493</v>
      </c>
      <c r="F187" s="211">
        <f t="shared" si="8"/>
        <v>100</v>
      </c>
      <c r="G187" s="52"/>
      <c r="H187" s="50"/>
    </row>
    <row r="188" spans="1:8" ht="33.75">
      <c r="A188" s="266" t="s">
        <v>24</v>
      </c>
      <c r="B188" s="79" t="s">
        <v>374</v>
      </c>
      <c r="C188" s="79" t="s">
        <v>25</v>
      </c>
      <c r="D188" s="211">
        <v>11493</v>
      </c>
      <c r="E188" s="211">
        <v>11493</v>
      </c>
      <c r="F188" s="211">
        <f t="shared" si="8"/>
        <v>100</v>
      </c>
      <c r="G188" s="52"/>
      <c r="H188" s="50"/>
    </row>
    <row r="189" spans="1:8" ht="53.25" customHeight="1">
      <c r="A189" s="133" t="s">
        <v>376</v>
      </c>
      <c r="B189" s="79" t="s">
        <v>375</v>
      </c>
      <c r="C189" s="79"/>
      <c r="D189" s="211">
        <f>D190</f>
        <v>507</v>
      </c>
      <c r="E189" s="211">
        <f>E190</f>
        <v>507</v>
      </c>
      <c r="F189" s="211">
        <f t="shared" si="8"/>
        <v>100</v>
      </c>
      <c r="G189" s="52"/>
      <c r="H189" s="50"/>
    </row>
    <row r="190" spans="1:8" ht="33.75">
      <c r="A190" s="266" t="s">
        <v>24</v>
      </c>
      <c r="B190" s="79" t="s">
        <v>375</v>
      </c>
      <c r="C190" s="79" t="s">
        <v>25</v>
      </c>
      <c r="D190" s="211">
        <v>507</v>
      </c>
      <c r="E190" s="211">
        <v>507</v>
      </c>
      <c r="F190" s="211">
        <f t="shared" si="8"/>
        <v>100</v>
      </c>
      <c r="G190" s="52"/>
      <c r="H190" s="50"/>
    </row>
    <row r="191" spans="1:8" ht="24.75" customHeight="1">
      <c r="A191" s="300" t="s">
        <v>60</v>
      </c>
      <c r="B191" s="301"/>
      <c r="C191" s="302"/>
      <c r="D191" s="303">
        <f>D19+D159</f>
        <v>29138836.719999999</v>
      </c>
      <c r="E191" s="303">
        <f>E19+E159</f>
        <v>26676859.729999997</v>
      </c>
      <c r="F191" s="303">
        <f>E191/D191*100</f>
        <v>91.550874135238985</v>
      </c>
      <c r="G191" s="52"/>
      <c r="H191" s="50"/>
    </row>
    <row r="192" spans="1:8" ht="20.25" customHeight="1">
      <c r="G192" s="52"/>
      <c r="H192" s="50"/>
    </row>
    <row r="193" spans="7:8" ht="21" customHeight="1">
      <c r="G193" s="52"/>
      <c r="H193" s="50"/>
    </row>
    <row r="194" spans="7:8" ht="17.25" customHeight="1">
      <c r="G194" s="52"/>
      <c r="H194" s="50"/>
    </row>
    <row r="195" spans="7:8" ht="24.75" customHeight="1">
      <c r="G195" s="52"/>
      <c r="H195" s="50"/>
    </row>
  </sheetData>
  <sheetProtection selectLockedCells="1" selectUnlockedCells="1"/>
  <mergeCells count="4">
    <mergeCell ref="A12:F12"/>
    <mergeCell ref="A13:G13"/>
    <mergeCell ref="A14:F14"/>
    <mergeCell ref="A15:G15"/>
  </mergeCells>
  <pageMargins left="1.3779527559055118" right="0.59055118110236227" top="0.59055118110236227" bottom="0.59055118110236227" header="0.51181102362204722" footer="0.51181102362204722"/>
  <pageSetup paperSize="9" scale="55" firstPageNumber="0" orientation="portrait" horizontalDpi="300" verticalDpi="300" r:id="rId1"/>
  <headerFooter alignWithMargins="0"/>
  <colBreaks count="1" manualBreakCount="1">
    <brk id="6" max="190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26"/>
    <col min="2" max="2" width="59.28515625" style="26" customWidth="1"/>
    <col min="3" max="3" width="17.5703125" style="26" customWidth="1"/>
    <col min="4" max="16384" width="9.140625" style="26"/>
  </cols>
  <sheetData>
    <row r="1" spans="1:256">
      <c r="A1" s="3" t="s">
        <v>157</v>
      </c>
      <c r="B1" s="25" t="s">
        <v>85</v>
      </c>
      <c r="C1" s="25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3"/>
      <c r="B2" s="333" t="s">
        <v>86</v>
      </c>
      <c r="C2" s="333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25" t="s">
        <v>87</v>
      </c>
      <c r="C3" s="2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3"/>
      <c r="B4" s="25" t="s">
        <v>88</v>
      </c>
      <c r="C4" s="25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3"/>
      <c r="B5" s="25" t="s">
        <v>89</v>
      </c>
      <c r="C5" s="2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3"/>
      <c r="B6" s="25" t="s">
        <v>90</v>
      </c>
      <c r="C6" s="25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3"/>
      <c r="B7" s="25" t="s">
        <v>91</v>
      </c>
      <c r="C7" s="25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56"/>
      <c r="C8" s="56"/>
    </row>
    <row r="9" spans="1:256">
      <c r="B9" s="56"/>
      <c r="C9" s="56"/>
    </row>
    <row r="10" spans="1:256">
      <c r="B10" s="56"/>
      <c r="C10" s="56"/>
    </row>
    <row r="11" spans="1:256">
      <c r="B11" s="56"/>
      <c r="C11" s="56"/>
    </row>
    <row r="13" spans="1:256" ht="15.75" customHeight="1">
      <c r="A13" s="334" t="s">
        <v>92</v>
      </c>
      <c r="B13" s="334"/>
      <c r="C13" s="334"/>
      <c r="D13" s="334"/>
      <c r="E13" s="57"/>
      <c r="F13" s="57"/>
    </row>
    <row r="14" spans="1:256" ht="15.75" customHeight="1">
      <c r="A14" s="334" t="s">
        <v>93</v>
      </c>
      <c r="B14" s="334"/>
      <c r="C14" s="334"/>
      <c r="D14" s="334"/>
    </row>
    <row r="15" spans="1:256" ht="15.75" customHeight="1">
      <c r="A15" s="334" t="s">
        <v>94</v>
      </c>
      <c r="B15" s="334"/>
      <c r="C15" s="334"/>
      <c r="D15" s="334"/>
      <c r="E15" s="57"/>
      <c r="F15" s="57"/>
    </row>
    <row r="16" spans="1:256">
      <c r="B16" s="56"/>
      <c r="C16" s="57"/>
      <c r="D16" s="57"/>
      <c r="E16" s="57"/>
      <c r="F16" s="57"/>
    </row>
    <row r="17" spans="1:6">
      <c r="B17" s="56"/>
      <c r="C17" s="57"/>
      <c r="D17" s="57"/>
      <c r="E17" s="57"/>
      <c r="F17" s="57"/>
    </row>
    <row r="19" spans="1:6" s="59" customFormat="1">
      <c r="A19" s="58" t="s">
        <v>84</v>
      </c>
      <c r="B19" s="58" t="s">
        <v>95</v>
      </c>
      <c r="C19" s="58" t="s">
        <v>96</v>
      </c>
    </row>
    <row r="20" spans="1:6" ht="28.5" customHeight="1">
      <c r="A20" s="332" t="s">
        <v>97</v>
      </c>
      <c r="B20" s="60" t="s">
        <v>115</v>
      </c>
      <c r="C20" s="61">
        <f>C22-C23</f>
        <v>5340000</v>
      </c>
    </row>
    <row r="21" spans="1:6">
      <c r="A21" s="332"/>
      <c r="B21" s="62" t="s">
        <v>98</v>
      </c>
      <c r="C21" s="63"/>
    </row>
    <row r="22" spans="1:6" ht="47.25">
      <c r="A22" s="332"/>
      <c r="B22" s="64" t="s">
        <v>99</v>
      </c>
      <c r="C22" s="61">
        <v>5500000</v>
      </c>
    </row>
    <row r="23" spans="1:6" ht="47.25">
      <c r="A23" s="332"/>
      <c r="B23" s="64" t="s">
        <v>100</v>
      </c>
      <c r="C23" s="61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источ. 2019</vt:lpstr>
      <vt:lpstr>Доходы 2019 </vt:lpstr>
      <vt:lpstr>Вед.2019 </vt:lpstr>
      <vt:lpstr>Ф2019 </vt:lpstr>
      <vt:lpstr>МЦП по ЦСР - 2019 </vt:lpstr>
      <vt:lpstr>кредиты</vt:lpstr>
      <vt:lpstr>'источ. 2019'!Excel_BuiltIn_Print_Area</vt:lpstr>
      <vt:lpstr>'Доходы 2019 '!Область_печати</vt:lpstr>
      <vt:lpstr>'источ. 2019'!Область_печати</vt:lpstr>
      <vt:lpstr>'МЦП по ЦСР - 2019 '!Область_печати</vt:lpstr>
      <vt:lpstr>'Ф2019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c400</cp:lastModifiedBy>
  <cp:lastPrinted>2020-02-19T03:39:07Z</cp:lastPrinted>
  <dcterms:created xsi:type="dcterms:W3CDTF">2020-02-19T09:33:33Z</dcterms:created>
  <dcterms:modified xsi:type="dcterms:W3CDTF">2020-02-19T09:33:34Z</dcterms:modified>
</cp:coreProperties>
</file>