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620" windowWidth="16380" windowHeight="6570" tabRatio="697" activeTab="1"/>
  </bookViews>
  <sheets>
    <sheet name="источ. 2020" sheetId="1" r:id="rId1"/>
    <sheet name="Доходы 2020" sheetId="20" r:id="rId2"/>
    <sheet name="Вед.2020" sheetId="21" r:id="rId3"/>
    <sheet name="Ф2020" sheetId="22" r:id="rId4"/>
    <sheet name="МЦП по ЦСР - 2020" sheetId="23" r:id="rId5"/>
    <sheet name="кредиты" sheetId="12" state="hidden" r:id="rId6"/>
  </sheets>
  <externalReferences>
    <externalReference r:id="rId7"/>
    <externalReference r:id="rId8"/>
  </externalReferences>
  <definedNames>
    <definedName name="Excel_BuiltIn_Print_Area" localSheetId="2">[2]Ф2019!$A$1:$C$654</definedName>
    <definedName name="Excel_BuiltIn_Print_Area" localSheetId="0">'источ. 2020'!$A$2:$F$50</definedName>
    <definedName name="Excel_BuiltIn_Print_Area" localSheetId="4">[2]кредиты!$A$1:$F$35</definedName>
    <definedName name="Excel_BuiltIn_Print_Area" localSheetId="3">#REF!</definedName>
    <definedName name="_xlnm.Print_Area" localSheetId="1">'Доходы 2020'!$A$1:$C$222</definedName>
    <definedName name="_xlnm.Print_Area" localSheetId="0">'источ. 2020'!$A$1:$F$50</definedName>
    <definedName name="_xlnm.Print_Area" localSheetId="4">'МЦП по ЦСР - 2020'!$A$1:$E$158</definedName>
    <definedName name="_xlnm.Print_Area" localSheetId="3">Ф2020!$A$1:$F$576</definedName>
  </definedNames>
  <calcPr calcId="125725"/>
</workbook>
</file>

<file path=xl/calcChain.xml><?xml version="1.0" encoding="utf-8"?>
<calcChain xmlns="http://schemas.openxmlformats.org/spreadsheetml/2006/main">
  <c r="C179" i="20"/>
  <c r="D86" i="23"/>
  <c r="G145" i="21"/>
  <c r="C175" i="20"/>
  <c r="D34" i="23"/>
  <c r="D33"/>
  <c r="D29"/>
  <c r="G120" i="21"/>
  <c r="G119"/>
  <c r="G118"/>
  <c r="C170" i="20"/>
  <c r="D126" i="23"/>
  <c r="D123"/>
  <c r="D120"/>
  <c r="G99" i="21"/>
  <c r="G96"/>
  <c r="G93"/>
  <c r="D112" i="23"/>
  <c r="D108"/>
  <c r="G104" i="21"/>
  <c r="G126"/>
  <c r="G182"/>
  <c r="G181"/>
  <c r="D57" i="23"/>
  <c r="D56"/>
  <c r="D47"/>
  <c r="G111" i="21"/>
  <c r="G110"/>
  <c r="C177" i="20"/>
  <c r="C217"/>
  <c r="C216"/>
  <c r="C173"/>
  <c r="C172"/>
  <c r="C169"/>
  <c r="C118"/>
  <c r="C117"/>
  <c r="C222"/>
  <c r="D74" i="23"/>
  <c r="D26"/>
  <c r="D25"/>
  <c r="D24"/>
  <c r="G87" i="21"/>
  <c r="G77"/>
  <c r="G76"/>
  <c r="G75"/>
  <c r="G74"/>
  <c r="C194" i="20"/>
  <c r="C193"/>
  <c r="C192"/>
  <c r="G105" i="21"/>
  <c r="C190" i="20"/>
  <c r="D154" i="23"/>
  <c r="D144"/>
  <c r="G33" i="21"/>
  <c r="G36"/>
  <c r="C188" i="20"/>
  <c r="D150" i="23"/>
  <c r="D149"/>
  <c r="D148"/>
  <c r="D133"/>
  <c r="D138"/>
  <c r="D137"/>
  <c r="D135"/>
  <c r="D134"/>
  <c r="D131"/>
  <c r="D130"/>
  <c r="D129"/>
  <c r="D116"/>
  <c r="D111"/>
  <c r="D110"/>
  <c r="D114"/>
  <c r="D106"/>
  <c r="D103"/>
  <c r="D101"/>
  <c r="D99"/>
  <c r="D94"/>
  <c r="D93"/>
  <c r="D91"/>
  <c r="D82"/>
  <c r="D81"/>
  <c r="D80"/>
  <c r="D79"/>
  <c r="D78"/>
  <c r="D77"/>
  <c r="D72"/>
  <c r="D71"/>
  <c r="D70"/>
  <c r="D69"/>
  <c r="D68"/>
  <c r="D67"/>
  <c r="D59"/>
  <c r="D19"/>
  <c r="D157"/>
  <c r="D65"/>
  <c r="D54"/>
  <c r="D53"/>
  <c r="D51"/>
  <c r="D49"/>
  <c r="D48"/>
  <c r="D45"/>
  <c r="D44"/>
  <c r="D31"/>
  <c r="D30"/>
  <c r="D22"/>
  <c r="D21"/>
  <c r="D20"/>
  <c r="D24" i="22"/>
  <c r="D22"/>
  <c r="D20"/>
  <c r="G197" i="21"/>
  <c r="G196"/>
  <c r="G192"/>
  <c r="G191"/>
  <c r="G190"/>
  <c r="G185"/>
  <c r="G188"/>
  <c r="G187"/>
  <c r="G186"/>
  <c r="G179"/>
  <c r="G177"/>
  <c r="G175"/>
  <c r="G174"/>
  <c r="G171"/>
  <c r="G170"/>
  <c r="G169"/>
  <c r="G166"/>
  <c r="G165"/>
  <c r="G164"/>
  <c r="G163"/>
  <c r="G159"/>
  <c r="G158"/>
  <c r="G157"/>
  <c r="G156"/>
  <c r="D37" i="22"/>
  <c r="G154" i="21"/>
  <c r="G153"/>
  <c r="G152"/>
  <c r="G150"/>
  <c r="G144"/>
  <c r="G143"/>
  <c r="G142"/>
  <c r="G139"/>
  <c r="G138"/>
  <c r="G137"/>
  <c r="G136"/>
  <c r="G134"/>
  <c r="G133"/>
  <c r="G132"/>
  <c r="G130"/>
  <c r="G125"/>
  <c r="G124"/>
  <c r="G113"/>
  <c r="D33" i="22"/>
  <c r="G128" i="21"/>
  <c r="G116"/>
  <c r="G115"/>
  <c r="G114"/>
  <c r="G108"/>
  <c r="G107"/>
  <c r="G103"/>
  <c r="G102"/>
  <c r="G85"/>
  <c r="G84"/>
  <c r="G72"/>
  <c r="G70"/>
  <c r="G66"/>
  <c r="G65"/>
  <c r="G64"/>
  <c r="G59"/>
  <c r="G58"/>
  <c r="G53"/>
  <c r="G48"/>
  <c r="G47"/>
  <c r="G43"/>
  <c r="G42"/>
  <c r="G41"/>
  <c r="G40"/>
  <c r="G28"/>
  <c r="G27"/>
  <c r="G26"/>
  <c r="G25"/>
  <c r="G23"/>
  <c r="G22"/>
  <c r="G21"/>
  <c r="G20"/>
  <c r="C220" i="20"/>
  <c r="C219"/>
  <c r="C214"/>
  <c r="C212"/>
  <c r="C210"/>
  <c r="C205"/>
  <c r="C204"/>
  <c r="C202"/>
  <c r="C198"/>
  <c r="C199"/>
  <c r="C196"/>
  <c r="C186"/>
  <c r="C181"/>
  <c r="C184"/>
  <c r="C167"/>
  <c r="C165"/>
  <c r="C163"/>
  <c r="C161"/>
  <c r="C155"/>
  <c r="C154"/>
  <c r="C150"/>
  <c r="C149"/>
  <c r="C147"/>
  <c r="C145"/>
  <c r="C143"/>
  <c r="C141"/>
  <c r="C139"/>
  <c r="C137"/>
  <c r="C133"/>
  <c r="C129"/>
  <c r="C127"/>
  <c r="C124"/>
  <c r="C122"/>
  <c r="C112"/>
  <c r="C109"/>
  <c r="C106"/>
  <c r="C104"/>
  <c r="C95"/>
  <c r="C91"/>
  <c r="C90"/>
  <c r="C88"/>
  <c r="C87"/>
  <c r="C84"/>
  <c r="C83"/>
  <c r="C81"/>
  <c r="C80"/>
  <c r="C79"/>
  <c r="C77"/>
  <c r="C75"/>
  <c r="C74"/>
  <c r="C73"/>
  <c r="C67"/>
  <c r="C66"/>
  <c r="C63"/>
  <c r="C64"/>
  <c r="C61"/>
  <c r="C59"/>
  <c r="C58"/>
  <c r="C55"/>
  <c r="C56"/>
  <c r="C52"/>
  <c r="C51"/>
  <c r="C49"/>
  <c r="C47"/>
  <c r="C45"/>
  <c r="C43"/>
  <c r="C42"/>
  <c r="C41"/>
  <c r="C38"/>
  <c r="C26"/>
  <c r="C34"/>
  <c r="C31"/>
  <c r="C28"/>
  <c r="C22"/>
  <c r="C18"/>
  <c r="C17"/>
  <c r="C20"/>
  <c r="C19"/>
  <c r="C48" i="1"/>
  <c r="C46"/>
  <c r="C42"/>
  <c r="C41"/>
  <c r="C39"/>
  <c r="C38"/>
  <c r="C37"/>
  <c r="C50"/>
  <c r="C35"/>
  <c r="C33"/>
  <c r="C32"/>
  <c r="C30"/>
  <c r="C28"/>
  <c r="C27"/>
  <c r="C25"/>
  <c r="C23"/>
  <c r="C20"/>
  <c r="C18"/>
  <c r="D22"/>
  <c r="D32"/>
  <c r="C20" i="12"/>
  <c r="D40" i="23"/>
  <c r="D39"/>
  <c r="D38"/>
  <c r="C22" i="1"/>
  <c r="C201" i="20"/>
  <c r="D141" i="23"/>
  <c r="D151"/>
  <c r="D61"/>
  <c r="D60"/>
  <c r="C27" i="20"/>
  <c r="C86"/>
  <c r="D105" i="23"/>
  <c r="G57" i="21"/>
  <c r="G56"/>
  <c r="G55"/>
  <c r="G173"/>
  <c r="G168"/>
  <c r="D40" i="22"/>
  <c r="D38" s="1"/>
  <c r="G83" i="21"/>
  <c r="G82"/>
  <c r="G81"/>
  <c r="G71"/>
  <c r="G63"/>
  <c r="G62"/>
  <c r="G52"/>
  <c r="G51"/>
  <c r="G32"/>
  <c r="G31"/>
  <c r="G30"/>
  <c r="G46"/>
  <c r="D28" i="22"/>
  <c r="D27"/>
  <c r="G45" i="21"/>
  <c r="D21" i="22"/>
  <c r="G162" i="21"/>
  <c r="D98" i="23"/>
  <c r="D97"/>
  <c r="D140"/>
  <c r="D76"/>
  <c r="D119"/>
  <c r="D118"/>
  <c r="D85"/>
  <c r="D84"/>
  <c r="G184" i="21"/>
  <c r="D42" i="22"/>
  <c r="D41" s="1"/>
  <c r="D36"/>
  <c r="D35"/>
  <c r="G141" i="21"/>
  <c r="G92"/>
  <c r="G91"/>
  <c r="G90"/>
  <c r="D31" i="22"/>
  <c r="D30" s="1"/>
  <c r="G19" i="21"/>
  <c r="D19" i="22"/>
  <c r="D16"/>
  <c r="D43" s="1"/>
  <c r="D32"/>
  <c r="G89" i="21"/>
  <c r="G199"/>
</calcChain>
</file>

<file path=xl/sharedStrings.xml><?xml version="1.0" encoding="utf-8"?>
<sst xmlns="http://schemas.openxmlformats.org/spreadsheetml/2006/main" count="1923" uniqueCount="773">
  <si>
    <t>010</t>
  </si>
  <si>
    <t>Администрация Солнечного сельсовета Усть-Абаканского района Республики Хакасия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</si>
  <si>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</si>
  <si>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</si>
  <si>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</si>
  <si>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</si>
  <si>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</si>
  <si>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</si>
  <si>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</si>
  <si>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</si>
  <si>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</si>
  <si>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</si>
  <si>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</si>
  <si>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</si>
  <si>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</si>
  <si>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</si>
  <si>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</si>
  <si>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</si>
  <si>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</si>
  <si>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</si>
  <si>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</si>
  <si>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</si>
  <si>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</si>
  <si>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</si>
  <si>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</si>
  <si>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</si>
  <si>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</si>
  <si>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</si>
  <si>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</si>
  <si>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</si>
  <si>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</si>
  <si>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</si>
  <si>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</si>
  <si>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</si>
  <si>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</si>
  <si>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</si>
  <si>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</si>
  <si>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</si>
  <si>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</si>
  <si>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</si>
  <si>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</si>
  <si>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</si>
  <si>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</si>
  <si>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</si>
  <si>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</si>
  <si>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</si>
  <si>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</si>
  <si>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</si>
  <si>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</si>
  <si>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</si>
  <si>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</si>
  <si>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</si>
  <si>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</si>
  <si>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</si>
  <si>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</si>
  <si>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</si>
  <si>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</si>
  <si>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21001 22580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</si>
  <si>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</si>
  <si>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</si>
  <si>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</si>
  <si>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</si>
  <si>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</si>
  <si>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</si>
  <si>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</si>
  <si>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</si>
  <si>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</si>
  <si>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</si>
  <si>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</si>
  <si>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</si>
  <si>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</si>
  <si>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</si>
  <si>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</si>
  <si>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</si>
  <si>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</si>
  <si>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</si>
  <si>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</si>
  <si>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</si>
  <si>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</si>
  <si>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</si>
  <si>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</si>
  <si>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</si>
  <si>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</si>
  <si>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</si>
  <si>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</si>
  <si>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</si>
  <si>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</si>
  <si>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</si>
  <si>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</si>
  <si>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</si>
  <si>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</si>
  <si>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</si>
  <si>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</si>
  <si>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</si>
  <si>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</si>
  <si>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</si>
  <si>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</si>
  <si>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</si>
  <si>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</si>
  <si>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</si>
  <si>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</si>
  <si>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</si>
  <si>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</si>
  <si>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</si>
  <si>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</si>
  <si>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</si>
  <si>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</si>
  <si>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</si>
  <si>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</si>
  <si>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</si>
  <si>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</si>
  <si>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</si>
  <si>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</si>
  <si>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</si>
  <si>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</si>
  <si>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</si>
  <si>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</si>
  <si>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</si>
  <si>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</si>
  <si>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</si>
  <si>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</si>
  <si>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</si>
  <si>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</si>
  <si>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</si>
  <si>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</si>
  <si>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</si>
  <si>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</si>
  <si>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</si>
  <si>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</si>
  <si>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</si>
  <si>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</si>
  <si>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</si>
  <si>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</si>
  <si>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</si>
  <si>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</si>
  <si>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</si>
  <si>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</si>
  <si>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</si>
  <si>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</si>
  <si>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</si>
  <si>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</si>
  <si>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</si>
  <si>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</si>
  <si>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</si>
  <si>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</si>
  <si>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</si>
  <si>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</si>
  <si>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</si>
  <si>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</si>
  <si>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</si>
  <si>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</si>
  <si>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</si>
  <si>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Земельный налог с организаций</t>
  </si>
  <si>
    <t>Земельный налог с физических лиц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</si>
  <si>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</si>
  <si>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</si>
  <si>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</si>
  <si>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</si>
  <si>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>ДОХОДЫ</t>
  </si>
  <si>
    <t xml:space="preserve"> бюджета муниципального образования Солнечный сельсовет Усть-Абаканского района Республики Хакасия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</si>
  <si>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</si>
  <si>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</si>
  <si>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</si>
  <si>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</si>
  <si>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</si>
  <si>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</si>
  <si>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</si>
  <si>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</si>
  <si>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</si>
  <si>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</si>
  <si>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</si>
  <si>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</si>
  <si>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</si>
  <si>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</si>
  <si>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</si>
  <si>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</si>
  <si>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 </t>
  </si>
  <si>
    <t>000 1 01 02020 01 0000 110</t>
  </si>
  <si>
    <t>000 1 01 02030 01 0000 110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</si>
  <si>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</si>
  <si>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</si>
  <si>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</si>
  <si>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</si>
  <si>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</si>
  <si>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</si>
  <si>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</si>
  <si>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</si>
  <si>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</si>
  <si>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</si>
  <si>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</si>
  <si>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</si>
  <si>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</si>
  <si>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</si>
  <si>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</si>
  <si>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</si>
  <si>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</si>
  <si>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</si>
  <si>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</si>
  <si>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</si>
  <si>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</si>
  <si>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</si>
  <si>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</si>
  <si>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</si>
  <si>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</si>
  <si>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</si>
  <si>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</si>
  <si>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</si>
  <si>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</si>
  <si>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</si>
  <si>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</si>
  <si>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</si>
  <si>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</si>
  <si>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</si>
  <si>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</si>
  <si>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</si>
  <si>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</si>
  <si>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</si>
  <si>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</si>
  <si>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</si>
  <si>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</si>
  <si>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</si>
  <si>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</si>
  <si>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</si>
  <si>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</si>
  <si>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</si>
  <si>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</si>
  <si>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</si>
  <si>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</si>
  <si>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</si>
  <si>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</si>
  <si>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</si>
  <si>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</si>
  <si>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</si>
  <si>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</si>
  <si>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</si>
  <si>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</si>
  <si>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</si>
  <si>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</si>
  <si>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</si>
  <si>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</si>
  <si>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</si>
  <si>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</si>
  <si>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</si>
  <si>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</si>
  <si>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</si>
  <si>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</si>
  <si>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</si>
  <si>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</si>
  <si>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</si>
  <si>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</si>
  <si>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</si>
  <si>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</si>
  <si>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</si>
  <si>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</si>
  <si>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</si>
  <si>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</si>
  <si>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</si>
  <si>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</si>
  <si>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</si>
  <si>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</si>
  <si>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</si>
  <si>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</si>
  <si>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</si>
  <si>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</si>
  <si>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</si>
  <si>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</si>
  <si>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</si>
  <si>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</si>
  <si>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</si>
  <si>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</si>
  <si>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</si>
  <si>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</si>
  <si>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</si>
  <si>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</si>
  <si>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</si>
  <si>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17001 00000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</si>
  <si>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</si>
  <si>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</si>
  <si>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</si>
  <si>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</si>
  <si>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</si>
  <si>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</si>
  <si>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</si>
  <si>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</si>
  <si>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</si>
  <si>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</si>
  <si>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</si>
  <si>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</si>
  <si>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</si>
  <si>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</si>
  <si>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</si>
  <si>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</si>
  <si>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</si>
  <si>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</si>
  <si>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</si>
  <si>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</si>
  <si>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</si>
  <si>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</si>
  <si>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</si>
  <si>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</si>
  <si>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</si>
  <si>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</si>
  <si>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</si>
  <si>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</si>
  <si>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</si>
  <si>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</si>
  <si>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</si>
  <si>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</si>
  <si>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</si>
  <si>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</si>
  <si>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</si>
  <si>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</si>
  <si>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</si>
  <si>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</si>
  <si>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</si>
  <si>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</si>
  <si>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</si>
  <si>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</si>
  <si>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</si>
  <si>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</si>
  <si>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</si>
  <si>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</si>
  <si>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</si>
  <si>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</si>
  <si>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</si>
  <si>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</si>
  <si>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</si>
  <si>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</si>
  <si>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</si>
  <si>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</si>
  <si>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</si>
  <si>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</si>
  <si>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</si>
  <si>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</si>
  <si>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</si>
  <si>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</si>
  <si>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</si>
  <si>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</si>
  <si>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</si>
  <si>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</si>
  <si>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</si>
  <si>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</si>
  <si>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</si>
  <si>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</si>
  <si>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</si>
  <si>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</si>
  <si>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</si>
  <si>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</si>
  <si>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</si>
  <si>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</si>
  <si>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</si>
  <si>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</si>
  <si>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</si>
  <si>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</si>
  <si>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</si>
  <si>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</si>
  <si>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</si>
  <si>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</si>
  <si>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</si>
  <si>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</si>
  <si>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</si>
  <si>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</si>
  <si>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</si>
  <si>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</si>
  <si>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</si>
  <si>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</si>
  <si>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</si>
  <si>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</si>
  <si>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</si>
  <si>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</si>
  <si>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</si>
  <si>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</si>
  <si>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</si>
  <si>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</si>
  <si>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</si>
  <si>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</si>
  <si>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</si>
  <si>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</si>
  <si>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</si>
  <si>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</si>
  <si>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</si>
  <si>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</si>
  <si>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</si>
  <si>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</si>
  <si>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</si>
  <si>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</si>
  <si>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</si>
  <si>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</si>
  <si>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</si>
  <si>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</si>
  <si>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</si>
  <si>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</si>
  <si>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</si>
  <si>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</si>
  <si>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</si>
  <si>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</si>
  <si>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</si>
  <si>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</si>
  <si>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</si>
  <si>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</si>
  <si>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</si>
  <si>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</si>
  <si>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</si>
  <si>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</si>
  <si>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</si>
  <si>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</si>
  <si>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</si>
  <si>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</si>
  <si>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</si>
  <si>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</si>
  <si>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</si>
  <si>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</si>
  <si>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</si>
  <si>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</si>
  <si>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</si>
  <si>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</si>
  <si>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</si>
  <si>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</si>
  <si>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</si>
  <si>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</si>
  <si>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</si>
  <si>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</si>
  <si>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</si>
  <si>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</si>
  <si>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</si>
  <si>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</si>
  <si>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</si>
  <si>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</si>
  <si>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</si>
  <si>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</si>
  <si>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</si>
  <si>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</si>
  <si>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</si>
  <si>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</si>
  <si>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</si>
  <si>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</si>
  <si>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</si>
  <si>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</si>
  <si>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</si>
  <si>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</si>
  <si>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</si>
  <si>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</si>
  <si>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</si>
  <si>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</si>
  <si>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</si>
  <si>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</si>
  <si>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</si>
  <si>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</si>
  <si>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</si>
  <si>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</si>
  <si>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</si>
  <si>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</si>
  <si>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</si>
  <si>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</si>
  <si>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</si>
  <si>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</si>
  <si>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</si>
  <si>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</si>
  <si>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</si>
  <si>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</si>
  <si>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</si>
  <si>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</si>
  <si>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</si>
  <si>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</si>
  <si>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</si>
  <si>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</si>
  <si>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</si>
  <si>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</si>
  <si>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</si>
  <si>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</si>
  <si>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</si>
  <si>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</si>
  <si>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</si>
  <si>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</si>
  <si>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</si>
  <si>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</si>
  <si>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</si>
  <si>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</si>
  <si>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</si>
  <si>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</si>
  <si>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</si>
  <si>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</si>
  <si>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</si>
  <si>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</si>
  <si>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</si>
  <si>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</si>
  <si>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</si>
  <si>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</si>
  <si>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</si>
  <si>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</si>
  <si>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</si>
  <si>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</si>
  <si>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</si>
  <si>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</si>
  <si>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</si>
  <si>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</si>
  <si>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</si>
  <si>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</si>
  <si>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</si>
  <si>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</si>
  <si>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 xml:space="preserve">(муниципальным программам администрации  и  непрограммным направлениям деятельности), 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</si>
  <si>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</si>
  <si>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</si>
  <si>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</si>
  <si>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</si>
  <si>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</si>
  <si>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</si>
  <si>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</si>
  <si>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</si>
  <si>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</si>
  <si>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</si>
  <si>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</si>
  <si>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</si>
  <si>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</si>
  <si>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</si>
  <si>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</si>
  <si>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</si>
  <si>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</si>
  <si>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</si>
  <si>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</si>
  <si>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</si>
  <si>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</si>
  <si>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</si>
  <si>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</si>
  <si>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</si>
  <si>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</si>
  <si>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</si>
  <si>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</si>
  <si>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</si>
  <si>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</si>
  <si>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</si>
  <si>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</si>
  <si>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</si>
  <si>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</si>
  <si>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</si>
  <si>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</si>
  <si>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</si>
  <si>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</si>
  <si>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</si>
  <si>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</si>
  <si>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</si>
  <si>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</si>
  <si>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</si>
  <si>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</si>
  <si>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</si>
  <si>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</si>
  <si>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</si>
  <si>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</si>
  <si>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</si>
  <si>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</si>
  <si>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</si>
  <si>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</si>
  <si>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</si>
  <si>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</si>
  <si>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</si>
  <si>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</si>
  <si>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</si>
  <si>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</si>
  <si>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</si>
  <si>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</si>
  <si>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</si>
  <si>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</si>
  <si>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</si>
  <si>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</si>
  <si>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</si>
  <si>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</si>
  <si>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</si>
  <si>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</si>
  <si>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</si>
  <si>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</si>
  <si>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</si>
  <si>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</si>
  <si>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Мероприятия по профилактике злоупотребления наркотическими веществами</t>
  </si>
  <si>
    <t>14002 00000</t>
  </si>
  <si>
    <t>Исполнение судебных актов</t>
  </si>
  <si>
    <t>830</t>
  </si>
  <si>
    <t>15001 22260</t>
  </si>
  <si>
    <t>17001 22260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</si>
  <si>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</si>
  <si>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</si>
  <si>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</si>
  <si>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</si>
  <si>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</si>
  <si>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</si>
  <si>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</si>
  <si>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</si>
  <si>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</si>
  <si>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</si>
  <si>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</si>
  <si>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</si>
  <si>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</si>
  <si>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</si>
  <si>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</si>
  <si>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</si>
  <si>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20002 14910</t>
  </si>
  <si>
    <t>20002 70270</t>
  </si>
  <si>
    <t>Сумма                           на 2020 год</t>
  </si>
  <si>
    <t>12001 22100</t>
  </si>
  <si>
    <t>14003 00000</t>
  </si>
  <si>
    <t>1500122280</t>
  </si>
  <si>
    <t>15002 22270</t>
  </si>
  <si>
    <t>18001 22130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</si>
  <si>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</si>
  <si>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</si>
  <si>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</si>
  <si>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</si>
  <si>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</si>
  <si>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</si>
  <si>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</si>
  <si>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21001 22590</t>
  </si>
  <si>
    <t>Мероприятия по организации и содержанию мест захоронения</t>
  </si>
  <si>
    <t>Обеспечение и развитие культуры</t>
  </si>
  <si>
    <t>Мероприятия по ремонту шиферной кровли Солнечного ДК</t>
  </si>
  <si>
    <t>23004 00000</t>
  </si>
  <si>
    <t>23004 22160</t>
  </si>
  <si>
    <t>Прочие доходы от оказания платных услуг (работ) получателями средств бюджетов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</si>
  <si>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</si>
  <si>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ОКАЗАНИЯ ПЛАТНЫХ УСЛУГ И КОМПЕНСАЦИИ ЗАТРАТ ГОСУДАРСТВА</t>
  </si>
  <si>
    <t>000 2 02 35118 10 0000 150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</si>
  <si>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</si>
  <si>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</si>
  <si>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бюджетной системы Российской Федерации</t>
  </si>
  <si>
    <t>БЕЗВОЗМЕЗДНЫЕ ПОСТУПЛЕНИЯ ОТ ДРУГИХ БЮДЖЕТОВ БЮДЖЕТНОЙ СИСТЕМЫ РОССИЙСКОЙ ФЕДЕРАЦИИ</t>
  </si>
  <si>
    <t>000 2 02 35250 00 0000 150</t>
  </si>
  <si>
    <t>000 2 02 35250 10 0000 150</t>
  </si>
  <si>
    <t>70700 51180</t>
  </si>
  <si>
    <t>360</t>
  </si>
  <si>
    <t xml:space="preserve"> Исполнение судебных актов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</si>
  <si>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</si>
  <si>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</si>
  <si>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</si>
  <si>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</si>
  <si>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</si>
  <si>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</si>
  <si>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</si>
  <si>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</si>
  <si>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</si>
  <si>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</si>
  <si>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</si>
  <si>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Приложение 12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</si>
  <si>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</si>
  <si>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</si>
  <si>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</si>
  <si>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</si>
  <si>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000 2 02 20000 00 0000 150</t>
  </si>
  <si>
    <t>Субсидии бюджетам бюджетной системы Российской Федерации (межбюджетные субсидии)</t>
  </si>
  <si>
    <t>000 2 02 45393 10 0000 150</t>
  </si>
  <si>
    <t>Межбюджетные трансферты, передаваемые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</si>
  <si>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</si>
  <si>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000 2 02 45393 00 0000 150</t>
  </si>
  <si>
    <t>Межбюджетные трансферты, передаваемые бюджетам на финансовое обеспечение дорожной деятельности</t>
  </si>
  <si>
    <t>000 2 02 45390 00 0000 150</t>
  </si>
  <si>
    <t>160R1 53930</t>
  </si>
  <si>
    <t>160R1 00000</t>
  </si>
  <si>
    <t>Региональный проект Республики Хакасия "Дорожная сеть"</t>
  </si>
  <si>
    <t>000 2 02 30000 00 0000 150</t>
  </si>
  <si>
    <t>Иные межбюджетные трансферты</t>
  </si>
  <si>
    <t>000 2 02 40000 00 0000 150</t>
  </si>
  <si>
    <t>Сумма на 2020 год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</si>
  <si>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</si>
  <si>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</si>
  <si>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</si>
  <si>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</si>
  <si>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</si>
  <si>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</si>
  <si>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</si>
  <si>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</si>
  <si>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2020 год</t>
  </si>
  <si>
    <t>на 2020 год</t>
  </si>
  <si>
    <t xml:space="preserve">на  2020 год </t>
  </si>
  <si>
    <t xml:space="preserve">Сумма на                  2020 год                  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</si>
  <si>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2020 год</t>
  </si>
  <si>
    <t>муниципального образования   Солнечный сельсовет Усть-Абаканского района Республики Хакасия на 2020 год</t>
  </si>
  <si>
    <t>Сумма                           на 2020год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</si>
  <si>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</si>
  <si>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Муниципальная программа "Финансовая поддержка и развитие территориального общественного самоуправления "</t>
  </si>
  <si>
    <t xml:space="preserve">Муниципальная программа «Профилактика правонарушений на территории муниципального образования Солнечного сельсовета» </t>
  </si>
  <si>
    <t>Муниципальная программа "Противодействие экстремизму и профилактика терроризма на территории Солнечного сельсовета"</t>
  </si>
  <si>
    <t xml:space="preserve">Муниципальная программа «Повышение пожарной безопасности на территории муниципального образования Солнечный сельсовет» </t>
  </si>
  <si>
    <t>Муниципальная программа "Комплексного развития транспортной инфраструктуры муниципального образования Солнечный сельсовет"</t>
  </si>
  <si>
    <t>Муниципальная адресная программа "Переселение граждан из аварийного жилищного фонда на территории Солнечного сельсовета"</t>
  </si>
  <si>
    <t>Муниципальная программа "Комплексного развития системы коммунальной инфраструктуры муниципального образования Солнечный сельсовет"</t>
  </si>
  <si>
    <t xml:space="preserve">Муниципальная программа «Организация временных работ в  муниципальном образовании Солнечный сельсовет» </t>
  </si>
  <si>
    <t>Муниципальная программа "Поддержка и развитие культуры на территории муниципального образования Солнечный сельсовет"</t>
  </si>
  <si>
    <t>Муниципальная программа "Комплексного развития социальной инфраструктуры муниципального образования Солнечный сельсовет"</t>
  </si>
  <si>
    <t xml:space="preserve">Муниципальная программа «Развитие физической культуры и спорта в муниципальном образовании Солнечный сельсовет» </t>
  </si>
  <si>
    <t>Муниципальная программа "Социальная поодержка населения муниципального образования Солнечный сельсовет"</t>
  </si>
  <si>
    <t>Муниципальная программа "Улучшение уровня жизни жителей муниципального образования Солнечный сельсовет" "Уютный дом"</t>
  </si>
  <si>
    <t>Муниципальная программа "Социальная поддержка населения муниципального образования Солнечный сельсовет"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</si>
  <si>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Хакасия"</t>
  </si>
  <si>
    <t>244</t>
  </si>
  <si>
    <t>Муниципальная программа "Финансовая поддержка и развитие территориального общественного самоуправления"</t>
  </si>
  <si>
    <t>Муниципальная программа «Поддержка и развитие культуры на территории муниципального образования Солнечный сельсовет»</t>
  </si>
  <si>
    <t>Безвозмездные поступления в бюджеты сельских поселений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</si>
  <si>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000 2 02 20302 10 0000 150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</si>
  <si>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</si>
  <si>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Безвозмездные поступления от государственных (муниципальных) организаций в бюджеты сельских поселений</t>
  </si>
  <si>
    <t>БЕЗВОЗМЕЗДНЫЕ ПОСТУПЛЕНИЯ ОТ ГОСУДАРСТВЕННЫХ (МУНИЦИПАЛЬНЫХ) ОРГАНИЗАЦИЙ</t>
  </si>
  <si>
    <t>000 2 03 00000 00 0000 150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</si>
  <si>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</si>
  <si>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</si>
  <si>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</si>
  <si>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000 2 02 20300 00 0000 150</t>
  </si>
  <si>
    <t>220F3 00000</t>
  </si>
  <si>
    <t>Обеспечение устойчивого сокращения непригодного для проживания жилищного фонда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</si>
  <si>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 содействия реформированию жилищно-коммунального хозяйства</t>
  </si>
  <si>
    <t>220F3 67483</t>
  </si>
  <si>
    <t>220F3 67484</t>
  </si>
  <si>
    <t>Обеспечение мероприятий по переселению граждан из аварийного жилищного фонда за счет средств республиканского бюджета Республики Хакасия</t>
  </si>
  <si>
    <t>220F3 67485</t>
  </si>
  <si>
    <t>Обеспечение мероприятий по переселению граждан из аварийного жилищного фонда за счет средств местного бюджета</t>
  </si>
  <si>
    <t>Обеспечение сельских населенных пунктов объектами социальной и инженерной инфраструктуры и автомобильными дорогами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</si>
  <si>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</si>
  <si>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>Субсидии бюджетам сельских поселений на обеспечение комплексного развития сельских территорий</t>
  </si>
  <si>
    <t>000 2 02 25576 00 0000 150</t>
  </si>
  <si>
    <t>000 2 02 25576 10 0000 150</t>
  </si>
  <si>
    <t>Субсидии бюджетам на обеспечение комплексного развития сельских территорий</t>
  </si>
  <si>
    <t>Приложение 8</t>
  </si>
  <si>
    <t>14003 L5761</t>
  </si>
  <si>
    <t xml:space="preserve">к Решению Совета депутатов Солнечного сельсовета 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</si>
  <si>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</si>
  <si>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</si>
  <si>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</si>
  <si>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Хакасия на 2019 год и плановый период 2020 и 2021 годов",</t>
  </si>
  <si>
    <t>Солнечного сельсовета  от 25.12.2019г.  № 131</t>
  </si>
  <si>
    <t xml:space="preserve">             Приложение 10</t>
  </si>
  <si>
    <t xml:space="preserve">             к Решению Совета депутатов Солнечного сельсовета </t>
  </si>
  <si>
    <t xml:space="preserve">             Усть-Абаканского района  Республики Хакасия</t>
  </si>
  <si>
    <t xml:space="preserve">             "О внесении изменений в Решение Совета депутатов </t>
  </si>
  <si>
    <t xml:space="preserve">             "О местном бюджете муниципального  образования </t>
  </si>
  <si>
    <t xml:space="preserve">               Солнечный сельсовет  Усть-Абаканского района  Республики</t>
  </si>
  <si>
    <t xml:space="preserve">               Хакасия на 2019 год и плановый период 2020 и 2021 годов",</t>
  </si>
  <si>
    <t xml:space="preserve">              Солнечного сельсовета от 25.12.2019г.  № 131</t>
  </si>
  <si>
    <t>Солнечного сельсовета  от 25 .12.2019г.  № 131</t>
  </si>
  <si>
    <t xml:space="preserve">                                                                              Приложение 4</t>
  </si>
  <si>
    <t xml:space="preserve">                                                                              к Решению Совета депутатов Солнечного сельсовета </t>
  </si>
  <si>
    <t xml:space="preserve">                                                                              Усть-Абаканского района Республики Хакасия</t>
  </si>
  <si>
    <t xml:space="preserve">                                                                             "О внесении изменений в Решение Совета депутатов</t>
  </si>
  <si>
    <t xml:space="preserve">                                                                             "О местном бюджете муниципального образования </t>
  </si>
  <si>
    <t xml:space="preserve">                                                                              Солнечный сельсовет Усть-Абаканского района Республики</t>
  </si>
  <si>
    <t xml:space="preserve">                                                                               Хакасия на 2019 год и плановый период 2020 и 2021 годов",</t>
  </si>
  <si>
    <t xml:space="preserve">                                                                              Солнечного сельсовета  от 25.12.2019г.  № 131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</si>
  <si>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</si>
  <si>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</si>
  <si>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</si>
  <si>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</si>
  <si>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000 2 03 05040 10 0000 150</t>
  </si>
  <si>
    <t>000 2 03 05000 10 0000 150</t>
  </si>
  <si>
    <t>Приложение 1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</si>
  <si>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</si>
  <si>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</si>
  <si>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</si>
  <si>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</si>
  <si>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Хакасия на 2019 год и плановый период 2020 и 2021 годов",</t>
  </si>
  <si>
    <t xml:space="preserve"> приложение 1</t>
  </si>
  <si>
    <t xml:space="preserve"> Солнечного сельсовета от 25.12.2019г.  № 131</t>
  </si>
  <si>
    <t xml:space="preserve">                                                                               приложение  2</t>
  </si>
  <si>
    <t>приложение  3</t>
  </si>
  <si>
    <t xml:space="preserve">               приложение 4</t>
  </si>
  <si>
    <t>приложение  5</t>
  </si>
  <si>
    <t>000 2 02 25393 00 0000 150</t>
  </si>
  <si>
    <t>000 2 02 25393 10 0000 150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</si>
  <si>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</si>
  <si>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Субсидии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</si>
  <si>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</si>
  <si>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000 2 02 27576 10 0000 150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</si>
  <si>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</si>
  <si>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000 2 02 27576 00 0000 150</t>
  </si>
  <si>
    <t xml:space="preserve"> от  " 27 " февраля  2020г. №  136</t>
  </si>
  <si>
    <t xml:space="preserve">                                                                               от " 27 "  февраля  2020г. №  136</t>
  </si>
  <si>
    <t>от " 27 " февраля  2020г.   № 136</t>
  </si>
  <si>
    <t xml:space="preserve">               от " 27 " февраля 2020г. № 136</t>
  </si>
  <si>
    <t>от " 27"  февраля  2020г.  № 136</t>
  </si>
</sst>
</file>

<file path=xl/styles.xml><?xml version="1.0" encoding="utf-8"?>
<styleSheet xmlns="http://schemas.openxmlformats.org/spreadsheetml/2006/main">
  <numFmts count="1">
    <numFmt numFmtId="180" formatCode="0.0"/>
  </numFmts>
  <fonts count="3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1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1">
    <xf numFmtId="0" fontId="0" fillId="0" borderId="0"/>
    <xf numFmtId="0" fontId="33" fillId="0" borderId="0"/>
    <xf numFmtId="0" fontId="26" fillId="0" borderId="0"/>
    <xf numFmtId="0" fontId="1" fillId="0" borderId="0"/>
    <xf numFmtId="0" fontId="26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6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8" fillId="0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2" fillId="3" borderId="0" xfId="0" applyFont="1" applyFill="1"/>
    <xf numFmtId="0" fontId="11" fillId="0" borderId="19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19" xfId="0" applyFont="1" applyBorder="1" applyAlignment="1">
      <alignment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/>
    <xf numFmtId="0" fontId="8" fillId="0" borderId="20" xfId="0" applyFont="1" applyFill="1" applyBorder="1" applyAlignment="1">
      <alignment wrapText="1"/>
    </xf>
    <xf numFmtId="0" fontId="11" fillId="0" borderId="0" xfId="0" applyFont="1" applyFill="1"/>
    <xf numFmtId="0" fontId="11" fillId="0" borderId="20" xfId="0" applyFont="1" applyFill="1" applyBorder="1" applyAlignment="1">
      <alignment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0" fontId="11" fillId="0" borderId="20" xfId="0" applyFont="1" applyFill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0" fillId="0" borderId="0" xfId="0" applyFont="1"/>
    <xf numFmtId="0" fontId="15" fillId="0" borderId="0" xfId="0" applyFont="1"/>
    <xf numFmtId="49" fontId="16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17" fillId="0" borderId="20" xfId="0" applyNumberFormat="1" applyFont="1" applyFill="1" applyBorder="1" applyAlignment="1">
      <alignment horizontal="center" vertical="center" wrapText="1"/>
    </xf>
    <xf numFmtId="49" fontId="21" fillId="0" borderId="20" xfId="0" applyNumberFormat="1" applyFont="1" applyFill="1" applyBorder="1" applyAlignment="1">
      <alignment horizontal="center" vertical="center" wrapText="1"/>
    </xf>
    <xf numFmtId="49" fontId="18" fillId="0" borderId="20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7" fillId="0" borderId="20" xfId="0" applyNumberFormat="1" applyFont="1" applyBorder="1" applyAlignment="1">
      <alignment horizontal="center" vertical="center" wrapText="1"/>
    </xf>
    <xf numFmtId="49" fontId="18" fillId="0" borderId="22" xfId="0" applyNumberFormat="1" applyFont="1" applyFill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center" vertical="center" wrapText="1"/>
    </xf>
    <xf numFmtId="49" fontId="20" fillId="0" borderId="20" xfId="0" applyNumberFormat="1" applyFont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2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20" xfId="0" applyFont="1" applyBorder="1" applyAlignment="1">
      <alignment horizontal="justify" vertical="top" wrapText="1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0" fontId="8" fillId="0" borderId="20" xfId="0" applyNumberFormat="1" applyFont="1" applyBorder="1" applyAlignment="1">
      <alignment horizontal="justify" vertical="top" wrapText="1"/>
    </xf>
    <xf numFmtId="49" fontId="11" fillId="5" borderId="20" xfId="0" applyNumberFormat="1" applyFont="1" applyFill="1" applyBorder="1" applyAlignment="1">
      <alignment horizontal="left" wrapText="1"/>
    </xf>
    <xf numFmtId="49" fontId="8" fillId="5" borderId="20" xfId="0" applyNumberFormat="1" applyFont="1" applyFill="1" applyBorder="1" applyAlignment="1">
      <alignment horizontal="left" wrapText="1"/>
    </xf>
    <xf numFmtId="49" fontId="18" fillId="0" borderId="20" xfId="0" applyNumberFormat="1" applyFont="1" applyBorder="1" applyAlignment="1">
      <alignment horizontal="center"/>
    </xf>
    <xf numFmtId="49" fontId="17" fillId="0" borderId="20" xfId="0" applyNumberFormat="1" applyFont="1" applyBorder="1" applyAlignment="1">
      <alignment horizontal="center"/>
    </xf>
    <xf numFmtId="0" fontId="21" fillId="0" borderId="25" xfId="0" applyFont="1" applyFill="1" applyBorder="1" applyAlignment="1">
      <alignment vertical="top" wrapText="1"/>
    </xf>
    <xf numFmtId="0" fontId="21" fillId="0" borderId="26" xfId="0" applyFont="1" applyFill="1" applyBorder="1" applyAlignment="1">
      <alignment vertical="top" wrapText="1"/>
    </xf>
    <xf numFmtId="0" fontId="18" fillId="0" borderId="27" xfId="0" applyFont="1" applyFill="1" applyBorder="1" applyAlignment="1">
      <alignment wrapText="1"/>
    </xf>
    <xf numFmtId="0" fontId="21" fillId="0" borderId="25" xfId="0" applyFont="1" applyFill="1" applyBorder="1" applyAlignment="1">
      <alignment wrapText="1"/>
    </xf>
    <xf numFmtId="49" fontId="18" fillId="0" borderId="25" xfId="0" applyNumberFormat="1" applyFont="1" applyBorder="1" applyAlignment="1">
      <alignment wrapText="1"/>
    </xf>
    <xf numFmtId="0" fontId="18" fillId="5" borderId="26" xfId="0" applyFont="1" applyFill="1" applyBorder="1" applyAlignment="1">
      <alignment vertical="top" wrapText="1"/>
    </xf>
    <xf numFmtId="0" fontId="21" fillId="5" borderId="26" xfId="0" applyFont="1" applyFill="1" applyBorder="1" applyAlignment="1">
      <alignment vertical="top" wrapText="1"/>
    </xf>
    <xf numFmtId="0" fontId="21" fillId="0" borderId="25" xfId="0" applyFont="1" applyBorder="1" applyAlignment="1">
      <alignment wrapText="1"/>
    </xf>
    <xf numFmtId="0" fontId="21" fillId="0" borderId="26" xfId="1" applyFont="1" applyBorder="1" applyAlignment="1">
      <alignment vertical="top" wrapText="1"/>
    </xf>
    <xf numFmtId="0" fontId="21" fillId="0" borderId="25" xfId="0" applyFont="1" applyBorder="1"/>
    <xf numFmtId="0" fontId="18" fillId="0" borderId="27" xfId="0" applyFont="1" applyBorder="1" applyAlignment="1">
      <alignment vertical="center" wrapText="1"/>
    </xf>
    <xf numFmtId="49" fontId="21" fillId="0" borderId="28" xfId="0" applyNumberFormat="1" applyFont="1" applyBorder="1" applyAlignment="1">
      <alignment horizontal="center" vertical="center" wrapText="1"/>
    </xf>
    <xf numFmtId="0" fontId="18" fillId="0" borderId="25" xfId="0" applyFont="1" applyBorder="1" applyAlignment="1">
      <alignment wrapText="1"/>
    </xf>
    <xf numFmtId="0" fontId="18" fillId="4" borderId="25" xfId="0" applyFont="1" applyFill="1" applyBorder="1" applyAlignment="1">
      <alignment vertical="top" wrapText="1"/>
    </xf>
    <xf numFmtId="0" fontId="21" fillId="0" borderId="25" xfId="0" applyFont="1" applyBorder="1" applyAlignment="1">
      <alignment vertical="top" wrapText="1"/>
    </xf>
    <xf numFmtId="0" fontId="18" fillId="0" borderId="25" xfId="0" applyFont="1" applyBorder="1" applyAlignment="1">
      <alignment vertical="top" wrapText="1"/>
    </xf>
    <xf numFmtId="0" fontId="18" fillId="5" borderId="26" xfId="0" applyFont="1" applyFill="1" applyBorder="1" applyAlignment="1">
      <alignment wrapText="1"/>
    </xf>
    <xf numFmtId="0" fontId="18" fillId="4" borderId="29" xfId="0" applyFont="1" applyFill="1" applyBorder="1" applyAlignment="1">
      <alignment vertical="top" wrapText="1"/>
    </xf>
    <xf numFmtId="49" fontId="18" fillId="0" borderId="22" xfId="0" applyNumberFormat="1" applyFont="1" applyBorder="1" applyAlignment="1">
      <alignment horizontal="center" vertical="center" wrapText="1"/>
    </xf>
    <xf numFmtId="49" fontId="20" fillId="0" borderId="28" xfId="0" applyNumberFormat="1" applyFont="1" applyBorder="1" applyAlignment="1">
      <alignment horizontal="center" vertical="center" wrapText="1"/>
    </xf>
    <xf numFmtId="49" fontId="17" fillId="0" borderId="28" xfId="0" applyNumberFormat="1" applyFont="1" applyBorder="1" applyAlignment="1">
      <alignment horizontal="center" vertical="center" wrapText="1"/>
    </xf>
    <xf numFmtId="49" fontId="20" fillId="0" borderId="28" xfId="0" applyNumberFormat="1" applyFont="1" applyFill="1" applyBorder="1" applyAlignment="1">
      <alignment horizontal="center" vertical="center" wrapText="1"/>
    </xf>
    <xf numFmtId="49" fontId="17" fillId="0" borderId="28" xfId="0" applyNumberFormat="1" applyFont="1" applyFill="1" applyBorder="1" applyAlignment="1">
      <alignment horizontal="center" vertical="center" wrapText="1"/>
    </xf>
    <xf numFmtId="49" fontId="21" fillId="0" borderId="28" xfId="0" applyNumberFormat="1" applyFont="1" applyFill="1" applyBorder="1" applyAlignment="1">
      <alignment horizontal="center" vertical="center" wrapText="1"/>
    </xf>
    <xf numFmtId="49" fontId="18" fillId="0" borderId="28" xfId="0" applyNumberFormat="1" applyFont="1" applyBorder="1" applyAlignment="1">
      <alignment horizontal="center"/>
    </xf>
    <xf numFmtId="49" fontId="18" fillId="0" borderId="28" xfId="0" applyNumberFormat="1" applyFont="1" applyFill="1" applyBorder="1" applyAlignment="1">
      <alignment horizontal="center" vertical="center" wrapText="1"/>
    </xf>
    <xf numFmtId="49" fontId="17" fillId="0" borderId="28" xfId="0" applyNumberFormat="1" applyFont="1" applyBorder="1" applyAlignment="1">
      <alignment horizontal="center"/>
    </xf>
    <xf numFmtId="49" fontId="18" fillId="0" borderId="28" xfId="0" applyNumberFormat="1" applyFont="1" applyBorder="1" applyAlignment="1">
      <alignment horizontal="center" vertical="center" wrapText="1"/>
    </xf>
    <xf numFmtId="49" fontId="20" fillId="4" borderId="28" xfId="0" applyNumberFormat="1" applyFont="1" applyFill="1" applyBorder="1" applyAlignment="1">
      <alignment horizontal="center" vertical="center" wrapText="1"/>
    </xf>
    <xf numFmtId="49" fontId="17" fillId="4" borderId="28" xfId="0" applyNumberFormat="1" applyFont="1" applyFill="1" applyBorder="1" applyAlignment="1">
      <alignment horizontal="center" vertical="center" wrapText="1"/>
    </xf>
    <xf numFmtId="49" fontId="23" fillId="0" borderId="28" xfId="0" applyNumberFormat="1" applyFont="1" applyFill="1" applyBorder="1" applyAlignment="1">
      <alignment horizontal="center" vertical="center" wrapText="1"/>
    </xf>
    <xf numFmtId="49" fontId="22" fillId="0" borderId="28" xfId="0" applyNumberFormat="1" applyFont="1" applyBorder="1" applyAlignment="1">
      <alignment horizontal="center" vertical="center" wrapText="1"/>
    </xf>
    <xf numFmtId="0" fontId="20" fillId="0" borderId="26" xfId="0" applyFont="1" applyBorder="1" applyAlignment="1">
      <alignment vertical="top" wrapText="1"/>
    </xf>
    <xf numFmtId="4" fontId="17" fillId="0" borderId="30" xfId="0" applyNumberFormat="1" applyFont="1" applyBorder="1" applyAlignment="1">
      <alignment horizontal="center" vertical="center" wrapText="1"/>
    </xf>
    <xf numFmtId="4" fontId="17" fillId="0" borderId="30" xfId="0" applyNumberFormat="1" applyFont="1" applyFill="1" applyBorder="1" applyAlignment="1">
      <alignment horizontal="center" vertical="center"/>
    </xf>
    <xf numFmtId="4" fontId="18" fillId="0" borderId="30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wrapText="1"/>
    </xf>
    <xf numFmtId="0" fontId="21" fillId="0" borderId="26" xfId="0" applyFont="1" applyFill="1" applyBorder="1"/>
    <xf numFmtId="49" fontId="18" fillId="0" borderId="26" xfId="0" applyNumberFormat="1" applyFont="1" applyBorder="1" applyAlignment="1">
      <alignment wrapText="1"/>
    </xf>
    <xf numFmtId="0" fontId="17" fillId="0" borderId="26" xfId="0" applyFont="1" applyFill="1" applyBorder="1" applyAlignment="1">
      <alignment vertical="top" wrapText="1"/>
    </xf>
    <xf numFmtId="4" fontId="17" fillId="0" borderId="30" xfId="0" applyNumberFormat="1" applyFont="1" applyFill="1" applyBorder="1" applyAlignment="1">
      <alignment horizontal="center" vertical="center" wrapText="1"/>
    </xf>
    <xf numFmtId="4" fontId="18" fillId="0" borderId="30" xfId="0" applyNumberFormat="1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wrapText="1"/>
    </xf>
    <xf numFmtId="0" fontId="21" fillId="0" borderId="26" xfId="0" applyFont="1" applyBorder="1" applyAlignment="1">
      <alignment vertical="top" wrapText="1"/>
    </xf>
    <xf numFmtId="0" fontId="21" fillId="0" borderId="26" xfId="0" applyFont="1" applyBorder="1" applyAlignment="1">
      <alignment wrapText="1"/>
    </xf>
    <xf numFmtId="4" fontId="18" fillId="0" borderId="30" xfId="0" applyNumberFormat="1" applyFont="1" applyBorder="1" applyAlignment="1">
      <alignment horizontal="center" vertical="center" wrapText="1"/>
    </xf>
    <xf numFmtId="4" fontId="18" fillId="0" borderId="30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wrapText="1"/>
    </xf>
    <xf numFmtId="0" fontId="21" fillId="4" borderId="26" xfId="0" applyFont="1" applyFill="1" applyBorder="1" applyAlignment="1">
      <alignment vertical="top" wrapText="1"/>
    </xf>
    <xf numFmtId="0" fontId="17" fillId="0" borderId="26" xfId="0" applyFont="1" applyBorder="1" applyAlignment="1">
      <alignment vertical="top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2" fontId="17" fillId="6" borderId="31" xfId="0" applyNumberFormat="1" applyFont="1" applyFill="1" applyBorder="1" applyAlignment="1">
      <alignment horizontal="center" vertical="center" wrapText="1"/>
    </xf>
    <xf numFmtId="2" fontId="17" fillId="6" borderId="32" xfId="0" applyNumberFormat="1" applyFont="1" applyFill="1" applyBorder="1" applyAlignment="1">
      <alignment horizontal="center" vertical="center" wrapText="1"/>
    </xf>
    <xf numFmtId="49" fontId="18" fillId="0" borderId="28" xfId="0" applyNumberFormat="1" applyFont="1" applyFill="1" applyBorder="1" applyAlignment="1">
      <alignment horizontal="center"/>
    </xf>
    <xf numFmtId="0" fontId="20" fillId="5" borderId="33" xfId="0" applyFont="1" applyFill="1" applyBorder="1" applyAlignment="1">
      <alignment vertical="top" wrapText="1"/>
    </xf>
    <xf numFmtId="49" fontId="20" fillId="5" borderId="28" xfId="0" applyNumberFormat="1" applyFont="1" applyFill="1" applyBorder="1" applyAlignment="1">
      <alignment horizontal="center" vertical="center" wrapText="1"/>
    </xf>
    <xf numFmtId="49" fontId="17" fillId="5" borderId="28" xfId="0" applyNumberFormat="1" applyFont="1" applyFill="1" applyBorder="1" applyAlignment="1">
      <alignment horizontal="center" vertical="center" wrapText="1"/>
    </xf>
    <xf numFmtId="4" fontId="17" fillId="5" borderId="30" xfId="0" applyNumberFormat="1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vertical="top" wrapText="1"/>
    </xf>
    <xf numFmtId="49" fontId="21" fillId="0" borderId="34" xfId="0" applyNumberFormat="1" applyFont="1" applyBorder="1" applyAlignment="1">
      <alignment horizontal="center" vertical="center" wrapText="1"/>
    </xf>
    <xf numFmtId="49" fontId="18" fillId="0" borderId="34" xfId="0" applyNumberFormat="1" applyFont="1" applyBorder="1" applyAlignment="1">
      <alignment horizontal="center" vertical="center" wrapText="1"/>
    </xf>
    <xf numFmtId="4" fontId="18" fillId="0" borderId="35" xfId="0" applyNumberFormat="1" applyFont="1" applyBorder="1" applyAlignment="1">
      <alignment horizontal="center" vertical="center" wrapText="1"/>
    </xf>
    <xf numFmtId="4" fontId="18" fillId="0" borderId="35" xfId="0" applyNumberFormat="1" applyFont="1" applyBorder="1" applyAlignment="1">
      <alignment horizontal="center" vertical="center"/>
    </xf>
    <xf numFmtId="49" fontId="21" fillId="0" borderId="34" xfId="0" applyNumberFormat="1" applyFont="1" applyFill="1" applyBorder="1" applyAlignment="1">
      <alignment horizontal="center" vertical="center" wrapText="1"/>
    </xf>
    <xf numFmtId="4" fontId="18" fillId="0" borderId="35" xfId="0" applyNumberFormat="1" applyFont="1" applyFill="1" applyBorder="1" applyAlignment="1">
      <alignment horizontal="center" vertical="center"/>
    </xf>
    <xf numFmtId="49" fontId="18" fillId="0" borderId="34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1" fillId="7" borderId="26" xfId="0" applyFont="1" applyFill="1" applyBorder="1" applyAlignment="1">
      <alignment vertical="top" wrapText="1"/>
    </xf>
    <xf numFmtId="49" fontId="21" fillId="7" borderId="36" xfId="0" applyNumberFormat="1" applyFont="1" applyFill="1" applyBorder="1" applyAlignment="1">
      <alignment horizontal="center" vertical="center" wrapText="1"/>
    </xf>
    <xf numFmtId="49" fontId="18" fillId="7" borderId="28" xfId="0" applyNumberFormat="1" applyFont="1" applyFill="1" applyBorder="1" applyAlignment="1">
      <alignment horizontal="center" vertical="center" wrapText="1"/>
    </xf>
    <xf numFmtId="4" fontId="18" fillId="7" borderId="37" xfId="0" applyNumberFormat="1" applyFont="1" applyFill="1" applyBorder="1" applyAlignment="1">
      <alignment horizontal="center" vertical="center"/>
    </xf>
    <xf numFmtId="0" fontId="18" fillId="0" borderId="33" xfId="0" applyFont="1" applyBorder="1" applyAlignment="1">
      <alignment wrapText="1"/>
    </xf>
    <xf numFmtId="0" fontId="30" fillId="0" borderId="0" xfId="0" applyFont="1"/>
    <xf numFmtId="0" fontId="17" fillId="0" borderId="38" xfId="0" applyFont="1" applyBorder="1" applyAlignment="1">
      <alignment vertical="top" wrapText="1"/>
    </xf>
    <xf numFmtId="2" fontId="17" fillId="2" borderId="39" xfId="0" applyNumberFormat="1" applyFont="1" applyFill="1" applyBorder="1" applyAlignment="1">
      <alignment horizontal="center" vertical="center" wrapText="1"/>
    </xf>
    <xf numFmtId="2" fontId="17" fillId="2" borderId="40" xfId="0" applyNumberFormat="1" applyFont="1" applyFill="1" applyBorder="1" applyAlignment="1">
      <alignment horizontal="center" vertical="center" wrapText="1"/>
    </xf>
    <xf numFmtId="2" fontId="17" fillId="2" borderId="41" xfId="0" applyNumberFormat="1" applyFont="1" applyFill="1" applyBorder="1" applyAlignment="1">
      <alignment horizontal="center" vertical="center" wrapText="1"/>
    </xf>
    <xf numFmtId="4" fontId="17" fillId="2" borderId="42" xfId="0" applyNumberFormat="1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vertical="top" wrapText="1"/>
    </xf>
    <xf numFmtId="4" fontId="17" fillId="0" borderId="43" xfId="0" applyNumberFormat="1" applyFont="1" applyFill="1" applyBorder="1" applyAlignment="1">
      <alignment horizontal="center" vertical="center"/>
    </xf>
    <xf numFmtId="4" fontId="18" fillId="0" borderId="43" xfId="0" applyNumberFormat="1" applyFont="1" applyFill="1" applyBorder="1" applyAlignment="1">
      <alignment horizontal="center" vertical="center"/>
    </xf>
    <xf numFmtId="0" fontId="21" fillId="0" borderId="25" xfId="0" applyFont="1" applyFill="1" applyBorder="1"/>
    <xf numFmtId="4" fontId="18" fillId="0" borderId="44" xfId="0" applyNumberFormat="1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top" wrapText="1"/>
    </xf>
    <xf numFmtId="4" fontId="18" fillId="0" borderId="45" xfId="0" applyNumberFormat="1" applyFont="1" applyFill="1" applyBorder="1" applyAlignment="1">
      <alignment horizontal="center" vertical="center"/>
    </xf>
    <xf numFmtId="0" fontId="20" fillId="4" borderId="25" xfId="0" applyFont="1" applyFill="1" applyBorder="1" applyAlignment="1">
      <alignment vertical="top" wrapText="1"/>
    </xf>
    <xf numFmtId="4" fontId="17" fillId="0" borderId="43" xfId="0" applyNumberFormat="1" applyFont="1" applyBorder="1" applyAlignment="1">
      <alignment horizontal="center" vertical="center"/>
    </xf>
    <xf numFmtId="4" fontId="18" fillId="0" borderId="43" xfId="0" applyNumberFormat="1" applyFont="1" applyBorder="1" applyAlignment="1">
      <alignment horizontal="center" vertical="center"/>
    </xf>
    <xf numFmtId="0" fontId="21" fillId="0" borderId="46" xfId="0" applyFont="1" applyBorder="1"/>
    <xf numFmtId="49" fontId="18" fillId="0" borderId="47" xfId="0" applyNumberFormat="1" applyFont="1" applyBorder="1" applyAlignment="1">
      <alignment horizontal="center"/>
    </xf>
    <xf numFmtId="49" fontId="21" fillId="0" borderId="47" xfId="0" applyNumberFormat="1" applyFont="1" applyFill="1" applyBorder="1" applyAlignment="1">
      <alignment horizontal="center" vertical="center" wrapText="1"/>
    </xf>
    <xf numFmtId="4" fontId="18" fillId="0" borderId="48" xfId="0" applyNumberFormat="1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wrapText="1"/>
    </xf>
    <xf numFmtId="49" fontId="18" fillId="0" borderId="47" xfId="0" applyNumberFormat="1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vertical="top" wrapText="1"/>
    </xf>
    <xf numFmtId="49" fontId="18" fillId="0" borderId="50" xfId="0" applyNumberFormat="1" applyFont="1" applyFill="1" applyBorder="1" applyAlignment="1">
      <alignment horizontal="center" vertical="center" wrapText="1"/>
    </xf>
    <xf numFmtId="49" fontId="17" fillId="0" borderId="50" xfId="0" applyNumberFormat="1" applyFont="1" applyFill="1" applyBorder="1" applyAlignment="1">
      <alignment horizontal="center" vertical="center" wrapText="1"/>
    </xf>
    <xf numFmtId="4" fontId="18" fillId="0" borderId="51" xfId="0" applyNumberFormat="1" applyFont="1" applyFill="1" applyBorder="1" applyAlignment="1">
      <alignment horizontal="center" vertical="center" wrapText="1"/>
    </xf>
    <xf numFmtId="49" fontId="17" fillId="0" borderId="25" xfId="0" applyNumberFormat="1" applyFont="1" applyBorder="1" applyAlignment="1">
      <alignment wrapText="1"/>
    </xf>
    <xf numFmtId="49" fontId="17" fillId="0" borderId="52" xfId="0" applyNumberFormat="1" applyFont="1" applyFill="1" applyBorder="1" applyAlignment="1">
      <alignment horizontal="center" vertical="center" wrapText="1"/>
    </xf>
    <xf numFmtId="0" fontId="21" fillId="0" borderId="53" xfId="0" applyFont="1" applyBorder="1" applyAlignment="1">
      <alignment wrapText="1"/>
    </xf>
    <xf numFmtId="49" fontId="17" fillId="0" borderId="22" xfId="0" applyNumberFormat="1" applyFont="1" applyFill="1" applyBorder="1" applyAlignment="1">
      <alignment horizontal="center" vertical="center" wrapText="1"/>
    </xf>
    <xf numFmtId="4" fontId="17" fillId="8" borderId="54" xfId="0" applyNumberFormat="1" applyFont="1" applyFill="1" applyBorder="1" applyAlignment="1">
      <alignment horizontal="center" vertical="center" wrapText="1"/>
    </xf>
    <xf numFmtId="0" fontId="20" fillId="9" borderId="26" xfId="0" applyFont="1" applyFill="1" applyBorder="1" applyAlignment="1">
      <alignment vertical="top" wrapText="1"/>
    </xf>
    <xf numFmtId="49" fontId="17" fillId="9" borderId="55" xfId="0" applyNumberFormat="1" applyFont="1" applyFill="1" applyBorder="1" applyAlignment="1">
      <alignment horizontal="center"/>
    </xf>
    <xf numFmtId="0" fontId="18" fillId="9" borderId="28" xfId="0" applyFont="1" applyFill="1" applyBorder="1" applyAlignment="1">
      <alignment horizontal="center"/>
    </xf>
    <xf numFmtId="4" fontId="17" fillId="9" borderId="30" xfId="0" applyNumberFormat="1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left" vertical="center"/>
    </xf>
    <xf numFmtId="0" fontId="20" fillId="0" borderId="46" xfId="0" applyFont="1" applyFill="1" applyBorder="1" applyAlignment="1">
      <alignment vertical="top" wrapText="1"/>
    </xf>
    <xf numFmtId="49" fontId="17" fillId="0" borderId="47" xfId="0" applyNumberFormat="1" applyFont="1" applyFill="1" applyBorder="1" applyAlignment="1">
      <alignment horizontal="center" vertical="center" wrapText="1"/>
    </xf>
    <xf numFmtId="4" fontId="17" fillId="0" borderId="48" xfId="0" applyNumberFormat="1" applyFont="1" applyFill="1" applyBorder="1" applyAlignment="1">
      <alignment horizontal="center" vertical="center"/>
    </xf>
    <xf numFmtId="49" fontId="18" fillId="0" borderId="56" xfId="0" applyNumberFormat="1" applyFont="1" applyFill="1" applyBorder="1" applyAlignment="1">
      <alignment horizontal="center" vertical="center" wrapText="1"/>
    </xf>
    <xf numFmtId="4" fontId="18" fillId="0" borderId="51" xfId="0" applyNumberFormat="1" applyFont="1" applyFill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/>
    </xf>
    <xf numFmtId="0" fontId="21" fillId="0" borderId="49" xfId="0" applyFont="1" applyFill="1" applyBorder="1" applyAlignment="1">
      <alignment vertical="top" wrapText="1"/>
    </xf>
    <xf numFmtId="49" fontId="18" fillId="0" borderId="50" xfId="0" applyNumberFormat="1" applyFont="1" applyBorder="1" applyAlignment="1">
      <alignment horizontal="center"/>
    </xf>
    <xf numFmtId="4" fontId="18" fillId="0" borderId="57" xfId="0" applyNumberFormat="1" applyFont="1" applyFill="1" applyBorder="1" applyAlignment="1">
      <alignment horizontal="center" vertical="center"/>
    </xf>
    <xf numFmtId="0" fontId="18" fillId="0" borderId="58" xfId="1" applyFont="1" applyBorder="1" applyAlignment="1">
      <alignment vertical="top" wrapText="1"/>
    </xf>
    <xf numFmtId="0" fontId="21" fillId="0" borderId="59" xfId="0" applyFont="1" applyBorder="1" applyAlignment="1">
      <alignment wrapText="1"/>
    </xf>
    <xf numFmtId="4" fontId="18" fillId="0" borderId="45" xfId="0" applyNumberFormat="1" applyFont="1" applyBorder="1" applyAlignment="1">
      <alignment horizontal="center" vertical="center"/>
    </xf>
    <xf numFmtId="4" fontId="18" fillId="0" borderId="60" xfId="0" applyNumberFormat="1" applyFont="1" applyFill="1" applyBorder="1" applyAlignment="1">
      <alignment horizontal="center" vertical="center"/>
    </xf>
    <xf numFmtId="0" fontId="21" fillId="0" borderId="61" xfId="0" applyFont="1" applyBorder="1" applyAlignment="1">
      <alignment wrapText="1"/>
    </xf>
    <xf numFmtId="49" fontId="18" fillId="0" borderId="62" xfId="0" applyNumberFormat="1" applyFont="1" applyFill="1" applyBorder="1" applyAlignment="1">
      <alignment horizontal="center" vertical="center" wrapText="1"/>
    </xf>
    <xf numFmtId="49" fontId="18" fillId="0" borderId="63" xfId="0" applyNumberFormat="1" applyFont="1" applyFill="1" applyBorder="1" applyAlignment="1">
      <alignment horizontal="center" vertical="center" wrapText="1"/>
    </xf>
    <xf numFmtId="49" fontId="18" fillId="0" borderId="64" xfId="0" applyNumberFormat="1" applyFont="1" applyFill="1" applyBorder="1" applyAlignment="1">
      <alignment horizontal="center" vertical="center" wrapText="1"/>
    </xf>
    <xf numFmtId="49" fontId="18" fillId="0" borderId="50" xfId="0" applyNumberFormat="1" applyFont="1" applyBorder="1" applyAlignment="1">
      <alignment horizontal="center" vertical="center" wrapText="1"/>
    </xf>
    <xf numFmtId="4" fontId="18" fillId="0" borderId="51" xfId="0" applyNumberFormat="1" applyFont="1" applyBorder="1" applyAlignment="1">
      <alignment horizontal="center" vertical="center"/>
    </xf>
    <xf numFmtId="0" fontId="21" fillId="0" borderId="27" xfId="0" applyFont="1" applyFill="1" applyBorder="1" applyAlignment="1">
      <alignment wrapText="1"/>
    </xf>
    <xf numFmtId="49" fontId="11" fillId="5" borderId="21" xfId="0" applyNumberFormat="1" applyFont="1" applyFill="1" applyBorder="1" applyAlignment="1">
      <alignment horizontal="left" wrapText="1"/>
    </xf>
    <xf numFmtId="49" fontId="8" fillId="5" borderId="21" xfId="0" applyNumberFormat="1" applyFont="1" applyFill="1" applyBorder="1" applyAlignment="1">
      <alignment horizontal="left" wrapText="1"/>
    </xf>
    <xf numFmtId="4" fontId="9" fillId="0" borderId="65" xfId="0" applyNumberFormat="1" applyFont="1" applyFill="1" applyBorder="1" applyAlignment="1">
      <alignment horizontal="center" vertical="center" wrapText="1"/>
    </xf>
    <xf numFmtId="4" fontId="7" fillId="0" borderId="65" xfId="0" applyNumberFormat="1" applyFont="1" applyFill="1" applyBorder="1" applyAlignment="1">
      <alignment horizontal="center" vertical="center" wrapText="1"/>
    </xf>
    <xf numFmtId="0" fontId="21" fillId="0" borderId="66" xfId="0" applyFont="1" applyBorder="1" applyAlignment="1">
      <alignment wrapText="1"/>
    </xf>
    <xf numFmtId="49" fontId="17" fillId="0" borderId="67" xfId="0" applyNumberFormat="1" applyFont="1" applyFill="1" applyBorder="1" applyAlignment="1">
      <alignment horizontal="center" vertical="center" wrapText="1"/>
    </xf>
    <xf numFmtId="4" fontId="17" fillId="0" borderId="68" xfId="0" applyNumberFormat="1" applyFont="1" applyFill="1" applyBorder="1" applyAlignment="1">
      <alignment horizontal="center" vertical="center"/>
    </xf>
    <xf numFmtId="0" fontId="18" fillId="0" borderId="69" xfId="0" applyFont="1" applyFill="1" applyBorder="1" applyAlignment="1">
      <alignment wrapText="1"/>
    </xf>
    <xf numFmtId="0" fontId="21" fillId="0" borderId="29" xfId="0" applyFont="1" applyFill="1" applyBorder="1"/>
    <xf numFmtId="49" fontId="18" fillId="0" borderId="70" xfId="0" applyNumberFormat="1" applyFont="1" applyFill="1" applyBorder="1" applyAlignment="1">
      <alignment horizontal="center" vertical="center" wrapText="1"/>
    </xf>
    <xf numFmtId="0" fontId="20" fillId="9" borderId="71" xfId="0" applyFont="1" applyFill="1" applyBorder="1" applyAlignment="1">
      <alignment vertical="top" wrapText="1"/>
    </xf>
    <xf numFmtId="49" fontId="17" fillId="9" borderId="72" xfId="0" applyNumberFormat="1" applyFont="1" applyFill="1" applyBorder="1" applyAlignment="1">
      <alignment horizontal="center" vertical="center" wrapText="1"/>
    </xf>
    <xf numFmtId="4" fontId="17" fillId="9" borderId="73" xfId="0" applyNumberFormat="1" applyFont="1" applyFill="1" applyBorder="1" applyAlignment="1">
      <alignment horizontal="center" vertical="center" wrapText="1"/>
    </xf>
    <xf numFmtId="0" fontId="17" fillId="9" borderId="71" xfId="0" applyFont="1" applyFill="1" applyBorder="1"/>
    <xf numFmtId="49" fontId="17" fillId="9" borderId="72" xfId="0" applyNumberFormat="1" applyFont="1" applyFill="1" applyBorder="1" applyAlignment="1">
      <alignment horizontal="center"/>
    </xf>
    <xf numFmtId="0" fontId="17" fillId="9" borderId="72" xfId="0" applyFont="1" applyFill="1" applyBorder="1" applyAlignment="1">
      <alignment horizontal="center"/>
    </xf>
    <xf numFmtId="4" fontId="17" fillId="9" borderId="73" xfId="0" applyNumberFormat="1" applyFont="1" applyFill="1" applyBorder="1" applyAlignment="1">
      <alignment horizontal="center"/>
    </xf>
    <xf numFmtId="0" fontId="16" fillId="0" borderId="54" xfId="0" applyFont="1" applyBorder="1"/>
    <xf numFmtId="0" fontId="18" fillId="5" borderId="58" xfId="0" applyFont="1" applyFill="1" applyBorder="1" applyAlignment="1">
      <alignment wrapText="1"/>
    </xf>
    <xf numFmtId="49" fontId="17" fillId="0" borderId="74" xfId="0" applyNumberFormat="1" applyFont="1" applyBorder="1" applyAlignment="1">
      <alignment wrapText="1"/>
    </xf>
    <xf numFmtId="4" fontId="18" fillId="0" borderId="75" xfId="0" applyNumberFormat="1" applyFont="1" applyFill="1" applyBorder="1" applyAlignment="1">
      <alignment horizontal="center" vertical="center"/>
    </xf>
    <xf numFmtId="49" fontId="18" fillId="0" borderId="76" xfId="0" applyNumberFormat="1" applyFont="1" applyFill="1" applyBorder="1" applyAlignment="1">
      <alignment horizontal="center" vertical="center" wrapText="1"/>
    </xf>
    <xf numFmtId="4" fontId="18" fillId="0" borderId="77" xfId="0" applyNumberFormat="1" applyFont="1" applyFill="1" applyBorder="1" applyAlignment="1">
      <alignment horizontal="center" vertical="center"/>
    </xf>
    <xf numFmtId="49" fontId="21" fillId="0" borderId="22" xfId="0" applyNumberFormat="1" applyFont="1" applyBorder="1" applyAlignment="1">
      <alignment horizontal="center" vertical="center" wrapText="1"/>
    </xf>
    <xf numFmtId="0" fontId="18" fillId="0" borderId="78" xfId="0" applyFont="1" applyBorder="1" applyAlignment="1">
      <alignment wrapText="1"/>
    </xf>
    <xf numFmtId="49" fontId="17" fillId="0" borderId="26" xfId="0" applyNumberFormat="1" applyFont="1" applyBorder="1" applyAlignment="1">
      <alignment wrapText="1"/>
    </xf>
    <xf numFmtId="0" fontId="11" fillId="0" borderId="28" xfId="0" applyFont="1" applyBorder="1" applyAlignment="1">
      <alignment vertical="center" wrapText="1"/>
    </xf>
    <xf numFmtId="4" fontId="7" fillId="0" borderId="28" xfId="0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justify" vertical="top"/>
    </xf>
    <xf numFmtId="0" fontId="17" fillId="0" borderId="27" xfId="0" applyFont="1" applyBorder="1" applyAlignment="1">
      <alignment horizontal="justify" vertical="center"/>
    </xf>
    <xf numFmtId="49" fontId="21" fillId="0" borderId="26" xfId="0" applyNumberFormat="1" applyFont="1" applyBorder="1" applyAlignment="1">
      <alignment wrapText="1"/>
    </xf>
    <xf numFmtId="0" fontId="18" fillId="0" borderId="49" xfId="0" applyFont="1" applyBorder="1" applyAlignment="1">
      <alignment wrapText="1"/>
    </xf>
    <xf numFmtId="49" fontId="21" fillId="0" borderId="50" xfId="0" applyNumberFormat="1" applyFont="1" applyBorder="1" applyAlignment="1">
      <alignment horizontal="center" vertical="center" wrapText="1"/>
    </xf>
    <xf numFmtId="0" fontId="21" fillId="0" borderId="46" xfId="0" applyFont="1" applyBorder="1" applyAlignment="1">
      <alignment wrapText="1"/>
    </xf>
    <xf numFmtId="49" fontId="21" fillId="0" borderId="28" xfId="0" applyNumberFormat="1" applyFont="1" applyBorder="1" applyAlignment="1">
      <alignment horizontal="center"/>
    </xf>
    <xf numFmtId="0" fontId="11" fillId="0" borderId="18" xfId="0" applyFont="1" applyBorder="1" applyAlignment="1">
      <alignment wrapText="1"/>
    </xf>
    <xf numFmtId="0" fontId="11" fillId="0" borderId="79" xfId="0" applyFont="1" applyBorder="1" applyAlignment="1">
      <alignment vertical="center" wrapText="1"/>
    </xf>
    <xf numFmtId="0" fontId="11" fillId="0" borderId="28" xfId="0" applyFont="1" applyBorder="1" applyAlignment="1">
      <alignment wrapText="1"/>
    </xf>
    <xf numFmtId="0" fontId="11" fillId="0" borderId="18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28" xfId="0" applyFont="1" applyBorder="1" applyAlignment="1">
      <alignment wrapText="1"/>
    </xf>
    <xf numFmtId="0" fontId="21" fillId="0" borderId="78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31" fillId="0" borderId="0" xfId="0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9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31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1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18" fillId="0" borderId="79" xfId="0" applyNumberFormat="1" applyFont="1" applyFill="1" applyBorder="1" applyAlignment="1">
      <alignment horizontal="center" vertical="center" wrapText="1"/>
    </xf>
    <xf numFmtId="4" fontId="9" fillId="0" borderId="80" xfId="0" applyNumberFormat="1" applyFont="1" applyFill="1" applyBorder="1" applyAlignment="1">
      <alignment horizontal="center" vertical="center" wrapText="1"/>
    </xf>
    <xf numFmtId="0" fontId="8" fillId="0" borderId="79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8" fillId="0" borderId="0" xfId="0" applyFont="1" applyBorder="1"/>
    <xf numFmtId="0" fontId="21" fillId="0" borderId="78" xfId="0" applyFont="1" applyFill="1" applyBorder="1" applyAlignment="1">
      <alignment wrapText="1"/>
    </xf>
    <xf numFmtId="0" fontId="18" fillId="0" borderId="59" xfId="0" applyFont="1" applyBorder="1" applyAlignment="1">
      <alignment wrapText="1"/>
    </xf>
    <xf numFmtId="0" fontId="21" fillId="4" borderId="59" xfId="0" applyFont="1" applyFill="1" applyBorder="1" applyAlignment="1">
      <alignment vertical="top" wrapText="1"/>
    </xf>
    <xf numFmtId="0" fontId="21" fillId="0" borderId="33" xfId="1" applyFont="1" applyBorder="1" applyAlignment="1">
      <alignment vertical="top" wrapText="1"/>
    </xf>
    <xf numFmtId="0" fontId="21" fillId="0" borderId="69" xfId="0" applyFont="1" applyBorder="1" applyAlignment="1">
      <alignment wrapText="1"/>
    </xf>
    <xf numFmtId="0" fontId="8" fillId="0" borderId="28" xfId="0" applyFont="1" applyBorder="1" applyAlignment="1">
      <alignment vertical="center" wrapText="1"/>
    </xf>
    <xf numFmtId="4" fontId="9" fillId="0" borderId="28" xfId="0" applyNumberFormat="1" applyFont="1" applyFill="1" applyBorder="1" applyAlignment="1">
      <alignment horizontal="center" vertical="center" wrapText="1"/>
    </xf>
    <xf numFmtId="4" fontId="18" fillId="4" borderId="81" xfId="0" applyNumberFormat="1" applyFont="1" applyFill="1" applyBorder="1" applyAlignment="1">
      <alignment horizontal="center" vertical="center"/>
    </xf>
    <xf numFmtId="49" fontId="18" fillId="4" borderId="28" xfId="0" applyNumberFormat="1" applyFont="1" applyFill="1" applyBorder="1" applyAlignment="1">
      <alignment horizontal="center" vertical="center" wrapText="1"/>
    </xf>
    <xf numFmtId="0" fontId="20" fillId="0" borderId="82" xfId="0" applyFont="1" applyBorder="1" applyAlignment="1">
      <alignment vertical="top" wrapText="1"/>
    </xf>
    <xf numFmtId="49" fontId="17" fillId="0" borderId="83" xfId="0" applyNumberFormat="1" applyFont="1" applyBorder="1" applyAlignment="1">
      <alignment horizontal="center" vertical="center" wrapText="1"/>
    </xf>
    <xf numFmtId="4" fontId="17" fillId="0" borderId="84" xfId="0" applyNumberFormat="1" applyFont="1" applyBorder="1" applyAlignment="1">
      <alignment horizontal="center" vertical="center" wrapText="1"/>
    </xf>
    <xf numFmtId="4" fontId="17" fillId="4" borderId="30" xfId="0" applyNumberFormat="1" applyFont="1" applyFill="1" applyBorder="1" applyAlignment="1">
      <alignment horizontal="center" vertical="center"/>
    </xf>
    <xf numFmtId="4" fontId="18" fillId="4" borderId="30" xfId="0" applyNumberFormat="1" applyFont="1" applyFill="1" applyBorder="1" applyAlignment="1">
      <alignment horizontal="center" vertical="center"/>
    </xf>
    <xf numFmtId="0" fontId="34" fillId="0" borderId="27" xfId="0" applyFont="1" applyBorder="1"/>
    <xf numFmtId="4" fontId="18" fillId="0" borderId="85" xfId="0" applyNumberFormat="1" applyFont="1" applyFill="1" applyBorder="1" applyAlignment="1">
      <alignment horizontal="center" vertical="center"/>
    </xf>
    <xf numFmtId="49" fontId="18" fillId="0" borderId="67" xfId="0" applyNumberFormat="1" applyFont="1" applyFill="1" applyBorder="1" applyAlignment="1">
      <alignment horizontal="center" vertical="center" wrapText="1"/>
    </xf>
    <xf numFmtId="49" fontId="17" fillId="4" borderId="34" xfId="0" applyNumberFormat="1" applyFont="1" applyFill="1" applyBorder="1" applyAlignment="1">
      <alignment horizontal="center" vertical="center" wrapText="1"/>
    </xf>
    <xf numFmtId="4" fontId="18" fillId="4" borderId="35" xfId="0" applyNumberFormat="1" applyFont="1" applyFill="1" applyBorder="1" applyAlignment="1">
      <alignment horizontal="center" vertical="center"/>
    </xf>
    <xf numFmtId="49" fontId="17" fillId="4" borderId="67" xfId="0" applyNumberFormat="1" applyFont="1" applyFill="1" applyBorder="1" applyAlignment="1">
      <alignment horizontal="center" vertical="center" wrapText="1"/>
    </xf>
    <xf numFmtId="0" fontId="20" fillId="0" borderId="86" xfId="0" applyFont="1" applyFill="1" applyBorder="1" applyAlignment="1">
      <alignment vertical="top" wrapText="1"/>
    </xf>
    <xf numFmtId="49" fontId="17" fillId="0" borderId="87" xfId="0" applyNumberFormat="1" applyFont="1" applyFill="1" applyBorder="1" applyAlignment="1">
      <alignment horizontal="center" vertical="center" wrapText="1"/>
    </xf>
    <xf numFmtId="4" fontId="17" fillId="0" borderId="88" xfId="0" applyNumberFormat="1" applyFont="1" applyFill="1" applyBorder="1" applyAlignment="1">
      <alignment horizontal="center" vertical="center"/>
    </xf>
    <xf numFmtId="4" fontId="18" fillId="0" borderId="6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17" fillId="0" borderId="33" xfId="0" applyNumberFormat="1" applyFont="1" applyBorder="1" applyAlignment="1">
      <alignment wrapText="1"/>
    </xf>
    <xf numFmtId="49" fontId="17" fillId="0" borderId="89" xfId="0" applyNumberFormat="1" applyFont="1" applyFill="1" applyBorder="1" applyAlignment="1">
      <alignment horizontal="center" vertical="center" wrapText="1"/>
    </xf>
    <xf numFmtId="49" fontId="18" fillId="0" borderId="90" xfId="0" applyNumberFormat="1" applyFont="1" applyFill="1" applyBorder="1" applyAlignment="1">
      <alignment horizontal="center" vertical="center" wrapText="1"/>
    </xf>
    <xf numFmtId="4" fontId="17" fillId="0" borderId="75" xfId="0" applyNumberFormat="1" applyFont="1" applyFill="1" applyBorder="1" applyAlignment="1">
      <alignment horizontal="center" vertical="center"/>
    </xf>
    <xf numFmtId="49" fontId="18" fillId="4" borderId="34" xfId="0" applyNumberFormat="1" applyFont="1" applyFill="1" applyBorder="1" applyAlignment="1">
      <alignment horizontal="center" vertical="center" wrapText="1"/>
    </xf>
    <xf numFmtId="49" fontId="18" fillId="4" borderId="62" xfId="0" applyNumberFormat="1" applyFont="1" applyFill="1" applyBorder="1" applyAlignment="1">
      <alignment horizontal="center" vertical="center" wrapText="1"/>
    </xf>
    <xf numFmtId="0" fontId="17" fillId="0" borderId="78" xfId="0" applyFont="1" applyBorder="1" applyAlignment="1">
      <alignment wrapText="1"/>
    </xf>
    <xf numFmtId="49" fontId="17" fillId="0" borderId="91" xfId="0" applyNumberFormat="1" applyFont="1" applyFill="1" applyBorder="1" applyAlignment="1">
      <alignment horizontal="center" vertical="center" wrapText="1"/>
    </xf>
    <xf numFmtId="49" fontId="17" fillId="0" borderId="36" xfId="0" applyNumberFormat="1" applyFont="1" applyFill="1" applyBorder="1" applyAlignment="1">
      <alignment horizontal="center" vertical="center" wrapText="1"/>
    </xf>
    <xf numFmtId="4" fontId="17" fillId="0" borderId="35" xfId="0" applyNumberFormat="1" applyFont="1" applyFill="1" applyBorder="1" applyAlignment="1">
      <alignment horizontal="center" vertical="center"/>
    </xf>
    <xf numFmtId="0" fontId="8" fillId="0" borderId="63" xfId="0" applyFont="1" applyBorder="1" applyAlignment="1">
      <alignment vertical="center" wrapText="1"/>
    </xf>
    <xf numFmtId="0" fontId="11" fillId="0" borderId="63" xfId="0" applyFont="1" applyBorder="1" applyAlignment="1">
      <alignment vertical="center" wrapText="1"/>
    </xf>
    <xf numFmtId="4" fontId="7" fillId="4" borderId="65" xfId="0" applyNumberFormat="1" applyFont="1" applyFill="1" applyBorder="1" applyAlignment="1">
      <alignment horizontal="center" vertical="center" wrapText="1"/>
    </xf>
    <xf numFmtId="4" fontId="9" fillId="4" borderId="65" xfId="0" applyNumberFormat="1" applyFont="1" applyFill="1" applyBorder="1" applyAlignment="1">
      <alignment horizontal="center" vertical="center" wrapText="1"/>
    </xf>
    <xf numFmtId="0" fontId="11" fillId="4" borderId="63" xfId="0" applyFont="1" applyFill="1" applyBorder="1" applyAlignment="1">
      <alignment vertical="center" wrapText="1"/>
    </xf>
    <xf numFmtId="49" fontId="8" fillId="5" borderId="63" xfId="0" applyNumberFormat="1" applyFont="1" applyFill="1" applyBorder="1" applyAlignment="1">
      <alignment horizontal="left" wrapText="1"/>
    </xf>
    <xf numFmtId="49" fontId="11" fillId="5" borderId="63" xfId="0" applyNumberFormat="1" applyFont="1" applyFill="1" applyBorder="1" applyAlignment="1">
      <alignment horizontal="left" wrapText="1"/>
    </xf>
    <xf numFmtId="4" fontId="7" fillId="0" borderId="92" xfId="0" applyNumberFormat="1" applyFont="1" applyFill="1" applyBorder="1" applyAlignment="1">
      <alignment horizontal="center" vertical="center" wrapText="1"/>
    </xf>
    <xf numFmtId="4" fontId="9" fillId="0" borderId="92" xfId="0" applyNumberFormat="1" applyFont="1" applyFill="1" applyBorder="1" applyAlignment="1">
      <alignment horizontal="center" vertical="center" wrapText="1"/>
    </xf>
    <xf numFmtId="0" fontId="11" fillId="0" borderId="76" xfId="0" applyFont="1" applyBorder="1" applyAlignment="1">
      <alignment vertical="center" wrapText="1"/>
    </xf>
    <xf numFmtId="4" fontId="7" fillId="0" borderId="80" xfId="0" applyNumberFormat="1" applyFont="1" applyFill="1" applyBorder="1" applyAlignment="1">
      <alignment horizontal="center" vertical="center" wrapText="1"/>
    </xf>
    <xf numFmtId="0" fontId="11" fillId="0" borderId="93" xfId="0" applyFont="1" applyBorder="1" applyAlignment="1">
      <alignment vertical="center" wrapText="1"/>
    </xf>
    <xf numFmtId="0" fontId="11" fillId="0" borderId="63" xfId="0" applyFont="1" applyFill="1" applyBorder="1" applyAlignment="1">
      <alignment vertical="center" wrapText="1"/>
    </xf>
    <xf numFmtId="49" fontId="11" fillId="0" borderId="63" xfId="0" applyNumberFormat="1" applyFont="1" applyBorder="1" applyAlignment="1">
      <alignment vertical="center" wrapText="1"/>
    </xf>
    <xf numFmtId="0" fontId="11" fillId="0" borderId="63" xfId="0" applyFont="1" applyBorder="1" applyAlignment="1">
      <alignment horizontal="left" vertical="top" wrapText="1"/>
    </xf>
    <xf numFmtId="0" fontId="8" fillId="0" borderId="63" xfId="0" applyFont="1" applyFill="1" applyBorder="1" applyAlignment="1">
      <alignment vertical="center" wrapText="1"/>
    </xf>
    <xf numFmtId="49" fontId="11" fillId="0" borderId="63" xfId="0" applyNumberFormat="1" applyFont="1" applyFill="1" applyBorder="1" applyAlignment="1">
      <alignment horizontal="left" vertical="center"/>
    </xf>
    <xf numFmtId="4" fontId="11" fillId="0" borderId="65" xfId="0" applyNumberFormat="1" applyFont="1" applyFill="1" applyBorder="1" applyAlignment="1">
      <alignment horizontal="center" vertical="center" wrapText="1"/>
    </xf>
    <xf numFmtId="0" fontId="11" fillId="0" borderId="94" xfId="0" applyFont="1" applyBorder="1" applyAlignment="1">
      <alignment vertical="center" wrapText="1"/>
    </xf>
    <xf numFmtId="0" fontId="8" fillId="0" borderId="95" xfId="0" applyFont="1" applyBorder="1" applyAlignment="1">
      <alignment vertical="center" wrapText="1"/>
    </xf>
    <xf numFmtId="4" fontId="14" fillId="0" borderId="65" xfId="0" applyNumberFormat="1" applyFont="1" applyFill="1" applyBorder="1" applyAlignment="1">
      <alignment horizontal="center" vertical="center" wrapText="1"/>
    </xf>
    <xf numFmtId="0" fontId="8" fillId="10" borderId="96" xfId="0" applyFont="1" applyFill="1" applyBorder="1" applyAlignment="1">
      <alignment vertical="center" wrapText="1"/>
    </xf>
    <xf numFmtId="0" fontId="8" fillId="10" borderId="97" xfId="0" applyFont="1" applyFill="1" applyBorder="1" applyAlignment="1">
      <alignment vertical="center" wrapText="1"/>
    </xf>
    <xf numFmtId="0" fontId="8" fillId="0" borderId="76" xfId="0" applyFont="1" applyFill="1" applyBorder="1" applyAlignment="1">
      <alignment vertical="center" wrapText="1"/>
    </xf>
    <xf numFmtId="0" fontId="8" fillId="2" borderId="98" xfId="0" applyFont="1" applyFill="1" applyBorder="1" applyAlignment="1">
      <alignment horizontal="center" vertical="center" wrapText="1"/>
    </xf>
    <xf numFmtId="4" fontId="9" fillId="2" borderId="99" xfId="0" applyNumberFormat="1" applyFont="1" applyFill="1" applyBorder="1" applyAlignment="1">
      <alignment horizontal="center" vertical="center" wrapText="1"/>
    </xf>
    <xf numFmtId="0" fontId="35" fillId="0" borderId="63" xfId="0" applyFont="1" applyBorder="1" applyAlignment="1">
      <alignment vertical="center" wrapText="1"/>
    </xf>
    <xf numFmtId="0" fontId="11" fillId="0" borderId="94" xfId="0" applyFont="1" applyFill="1" applyBorder="1" applyAlignment="1">
      <alignment vertical="center" wrapText="1"/>
    </xf>
    <xf numFmtId="0" fontId="8" fillId="0" borderId="94" xfId="0" applyFont="1" applyBorder="1" applyAlignment="1">
      <alignment vertical="center" wrapText="1"/>
    </xf>
    <xf numFmtId="0" fontId="11" fillId="0" borderId="100" xfId="0" applyFont="1" applyBorder="1" applyAlignment="1">
      <alignment vertical="center" wrapText="1"/>
    </xf>
    <xf numFmtId="4" fontId="7" fillId="0" borderId="101" xfId="0" applyNumberFormat="1" applyFont="1" applyFill="1" applyBorder="1" applyAlignment="1">
      <alignment horizontal="center" vertical="center" wrapText="1"/>
    </xf>
    <xf numFmtId="4" fontId="7" fillId="0" borderId="102" xfId="0" applyNumberFormat="1" applyFont="1" applyFill="1" applyBorder="1" applyAlignment="1">
      <alignment horizontal="center" vertical="center" wrapText="1"/>
    </xf>
    <xf numFmtId="4" fontId="9" fillId="10" borderId="103" xfId="0" applyNumberFormat="1" applyFont="1" applyFill="1" applyBorder="1" applyAlignment="1">
      <alignment horizontal="center" vertical="center" wrapText="1"/>
    </xf>
    <xf numFmtId="0" fontId="8" fillId="2" borderId="104" xfId="0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105" xfId="0" applyFont="1" applyBorder="1" applyAlignment="1">
      <alignment vertical="center" wrapText="1"/>
    </xf>
    <xf numFmtId="0" fontId="8" fillId="0" borderId="34" xfId="0" applyFont="1" applyBorder="1" applyAlignment="1">
      <alignment wrapText="1"/>
    </xf>
    <xf numFmtId="0" fontId="11" fillId="0" borderId="34" xfId="0" applyFont="1" applyBorder="1" applyAlignment="1">
      <alignment wrapText="1"/>
    </xf>
    <xf numFmtId="0" fontId="8" fillId="0" borderId="0" xfId="0" applyFont="1" applyAlignment="1">
      <alignment wrapText="1"/>
    </xf>
    <xf numFmtId="0" fontId="20" fillId="0" borderId="106" xfId="0" applyFont="1" applyFill="1" applyBorder="1" applyAlignment="1">
      <alignment vertical="top" wrapText="1"/>
    </xf>
    <xf numFmtId="49" fontId="17" fillId="0" borderId="107" xfId="0" applyNumberFormat="1" applyFont="1" applyFill="1" applyBorder="1" applyAlignment="1">
      <alignment horizontal="center" vertical="center" wrapText="1"/>
    </xf>
    <xf numFmtId="4" fontId="17" fillId="0" borderId="108" xfId="0" applyNumberFormat="1" applyFont="1" applyFill="1" applyBorder="1" applyAlignment="1">
      <alignment horizontal="center" vertical="center"/>
    </xf>
    <xf numFmtId="0" fontId="21" fillId="0" borderId="59" xfId="0" applyFont="1" applyBorder="1" applyAlignment="1">
      <alignment vertical="top" wrapText="1"/>
    </xf>
    <xf numFmtId="0" fontId="20" fillId="10" borderId="39" xfId="0" applyFont="1" applyFill="1" applyBorder="1" applyAlignment="1">
      <alignment vertical="top" wrapText="1"/>
    </xf>
    <xf numFmtId="49" fontId="20" fillId="10" borderId="40" xfId="0" applyNumberFormat="1" applyFont="1" applyFill="1" applyBorder="1" applyAlignment="1">
      <alignment horizontal="center" vertical="center" wrapText="1"/>
    </xf>
    <xf numFmtId="49" fontId="18" fillId="10" borderId="41" xfId="0" applyNumberFormat="1" applyFont="1" applyFill="1" applyBorder="1" applyAlignment="1">
      <alignment horizontal="center" vertical="center" wrapText="1"/>
    </xf>
    <xf numFmtId="4" fontId="17" fillId="10" borderId="42" xfId="0" applyNumberFormat="1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vertical="top" wrapText="1"/>
    </xf>
    <xf numFmtId="0" fontId="17" fillId="0" borderId="26" xfId="0" applyFont="1" applyFill="1" applyBorder="1" applyAlignment="1">
      <alignment wrapText="1"/>
    </xf>
    <xf numFmtId="0" fontId="18" fillId="0" borderId="26" xfId="0" applyFont="1" applyFill="1" applyBorder="1" applyAlignment="1">
      <alignment vertical="top" wrapText="1"/>
    </xf>
    <xf numFmtId="0" fontId="20" fillId="0" borderId="26" xfId="0" applyFont="1" applyFill="1" applyBorder="1"/>
    <xf numFmtId="0" fontId="20" fillId="0" borderId="26" xfId="0" applyFont="1" applyBorder="1" applyAlignment="1">
      <alignment wrapText="1"/>
    </xf>
    <xf numFmtId="0" fontId="18" fillId="0" borderId="26" xfId="0" applyFont="1" applyBorder="1" applyAlignment="1">
      <alignment horizontal="justify" vertical="center"/>
    </xf>
    <xf numFmtId="0" fontId="18" fillId="0" borderId="26" xfId="1" applyFont="1" applyBorder="1" applyAlignment="1">
      <alignment vertical="top" wrapText="1"/>
    </xf>
    <xf numFmtId="0" fontId="20" fillId="4" borderId="26" xfId="0" applyFont="1" applyFill="1" applyBorder="1" applyAlignment="1">
      <alignment vertical="top" wrapText="1"/>
    </xf>
    <xf numFmtId="0" fontId="34" fillId="0" borderId="26" xfId="0" applyFont="1" applyBorder="1" applyAlignment="1">
      <alignment wrapText="1"/>
    </xf>
    <xf numFmtId="4" fontId="17" fillId="0" borderId="30" xfId="0" applyNumberFormat="1" applyFont="1" applyBorder="1" applyAlignment="1">
      <alignment horizontal="center" vertical="center"/>
    </xf>
    <xf numFmtId="4" fontId="21" fillId="0" borderId="30" xfId="0" applyNumberFormat="1" applyFont="1" applyFill="1" applyBorder="1" applyAlignment="1">
      <alignment horizontal="center" vertical="center"/>
    </xf>
    <xf numFmtId="0" fontId="21" fillId="0" borderId="26" xfId="0" applyFont="1" applyBorder="1"/>
    <xf numFmtId="0" fontId="18" fillId="0" borderId="26" xfId="0" applyFont="1" applyBorder="1" applyAlignment="1">
      <alignment vertical="center" wrapText="1"/>
    </xf>
    <xf numFmtId="0" fontId="18" fillId="0" borderId="26" xfId="0" applyFont="1" applyBorder="1" applyAlignment="1">
      <alignment vertical="top" wrapText="1"/>
    </xf>
    <xf numFmtId="0" fontId="18" fillId="4" borderId="26" xfId="0" applyFont="1" applyFill="1" applyBorder="1" applyAlignment="1">
      <alignment vertical="top" wrapText="1"/>
    </xf>
    <xf numFmtId="0" fontId="20" fillId="0" borderId="26" xfId="0" applyFont="1" applyBorder="1"/>
    <xf numFmtId="0" fontId="20" fillId="10" borderId="109" xfId="0" applyFont="1" applyFill="1" applyBorder="1" applyAlignment="1">
      <alignment vertical="top" wrapText="1"/>
    </xf>
    <xf numFmtId="49" fontId="20" fillId="10" borderId="110" xfId="0" applyNumberFormat="1" applyFont="1" applyFill="1" applyBorder="1" applyAlignment="1">
      <alignment horizontal="center" vertical="center" wrapText="1"/>
    </xf>
    <xf numFmtId="49" fontId="17" fillId="10" borderId="110" xfId="0" applyNumberFormat="1" applyFont="1" applyFill="1" applyBorder="1" applyAlignment="1">
      <alignment horizontal="center" vertical="center" wrapText="1"/>
    </xf>
    <xf numFmtId="4" fontId="17" fillId="10" borderId="111" xfId="0" applyNumberFormat="1" applyFont="1" applyFill="1" applyBorder="1" applyAlignment="1">
      <alignment horizontal="center" vertical="center" wrapText="1"/>
    </xf>
    <xf numFmtId="0" fontId="17" fillId="6" borderId="31" xfId="0" applyFont="1" applyFill="1" applyBorder="1" applyAlignment="1">
      <alignment horizontal="center" wrapText="1"/>
    </xf>
    <xf numFmtId="49" fontId="17" fillId="6" borderId="32" xfId="0" applyNumberFormat="1" applyFont="1" applyFill="1" applyBorder="1" applyAlignment="1">
      <alignment horizontal="center" wrapText="1"/>
    </xf>
    <xf numFmtId="0" fontId="17" fillId="6" borderId="32" xfId="0" applyFont="1" applyFill="1" applyBorder="1" applyAlignment="1">
      <alignment horizontal="center" wrapText="1"/>
    </xf>
    <xf numFmtId="0" fontId="17" fillId="9" borderId="71" xfId="0" applyFont="1" applyFill="1" applyBorder="1" applyAlignment="1">
      <alignment wrapText="1"/>
    </xf>
    <xf numFmtId="49" fontId="18" fillId="9" borderId="72" xfId="0" applyNumberFormat="1" applyFont="1" applyFill="1" applyBorder="1" applyAlignment="1">
      <alignment horizontal="center" wrapText="1"/>
    </xf>
    <xf numFmtId="0" fontId="18" fillId="9" borderId="72" xfId="0" applyFont="1" applyFill="1" applyBorder="1" applyAlignment="1">
      <alignment horizontal="center" wrapText="1"/>
    </xf>
    <xf numFmtId="4" fontId="17" fillId="9" borderId="73" xfId="0" applyNumberFormat="1" applyFont="1" applyFill="1" applyBorder="1" applyAlignment="1">
      <alignment horizontal="center" wrapText="1"/>
    </xf>
    <xf numFmtId="4" fontId="17" fillId="8" borderId="1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5" applyFont="1" applyAlignment="1">
      <alignment horizontal="left" indent="23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0" fontId="11" fillId="0" borderId="28" xfId="0" applyFont="1" applyBorder="1" applyAlignment="1">
      <alignment horizontal="center" vertical="center"/>
    </xf>
    <xf numFmtId="4" fontId="9" fillId="0" borderId="101" xfId="0" applyNumberFormat="1" applyFont="1" applyFill="1" applyBorder="1" applyAlignment="1">
      <alignment horizontal="center" vertical="center" wrapText="1"/>
    </xf>
    <xf numFmtId="4" fontId="7" fillId="0" borderId="113" xfId="0" applyNumberFormat="1" applyFont="1" applyFill="1" applyBorder="1" applyAlignment="1">
      <alignment horizontal="center" vertical="center" wrapText="1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6" fillId="0" borderId="27" xfId="0" applyFont="1" applyBorder="1"/>
    <xf numFmtId="0" fontId="36" fillId="0" borderId="114" xfId="0" applyFont="1" applyBorder="1"/>
    <xf numFmtId="2" fontId="11" fillId="5" borderId="20" xfId="0" applyNumberFormat="1" applyFont="1" applyFill="1" applyBorder="1" applyAlignment="1">
      <alignment horizontal="left" wrapText="1"/>
    </xf>
    <xf numFmtId="2" fontId="11" fillId="5" borderId="21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49" fontId="7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17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0" xfId="0" applyAlignment="1"/>
    <xf numFmtId="0" fontId="17" fillId="5" borderId="0" xfId="0" applyFont="1" applyFill="1" applyAlignment="1">
      <alignment horizontal="center"/>
    </xf>
    <xf numFmtId="0" fontId="3" fillId="0" borderId="20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86;&#1073;&#1084;&#1077;&#1085;\Users\&#1055;&#1086;&#1083;&#1100;&#1079;&#1086;&#1074;&#1072;&#1090;&#1077;&#1083;&#1100;\Desktop\&#1041;&#1102;&#1076;&#1078;&#1077;&#1090;%202019\&#1057;&#1045;&#1057;&#1057;&#1048;&#1071;%20&#1042;%202019%20&#1075;&#1086;&#1076;&#1091;\&#1080;&#1102;&#1083;&#1100;\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38">
          <cell r="G38">
            <v>25000</v>
          </cell>
        </row>
        <row r="42">
          <cell r="G42">
            <v>25000</v>
          </cell>
        </row>
        <row r="73">
          <cell r="G73">
            <v>2000</v>
          </cell>
        </row>
        <row r="193">
          <cell r="G193">
            <v>9500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zoomScaleNormal="80" workbookViewId="0">
      <selection activeCell="B39" sqref="B38:B39"/>
    </sheetView>
  </sheetViews>
  <sheetFormatPr defaultRowHeight="12.75"/>
  <cols>
    <col min="1" max="1" width="37" customWidth="1"/>
    <col min="2" max="2" width="58.42578125" customWidth="1"/>
    <col min="3" max="3" width="36.85546875" style="1" customWidth="1"/>
    <col min="4" max="4" width="0" hidden="1" customWidth="1"/>
    <col min="5" max="5" width="8.85546875" hidden="1" customWidth="1"/>
    <col min="6" max="6" width="0" hidden="1" customWidth="1"/>
  </cols>
  <sheetData>
    <row r="1" spans="1:6" ht="12.4" customHeight="1">
      <c r="B1" s="2"/>
      <c r="C1" s="3"/>
    </row>
    <row r="2" spans="1:6" ht="17.25" customHeight="1">
      <c r="B2" s="309" t="s">
        <v>748</v>
      </c>
      <c r="C2" s="309"/>
    </row>
    <row r="3" spans="1:6" ht="18" customHeight="1">
      <c r="B3" s="445" t="s">
        <v>719</v>
      </c>
      <c r="C3" s="310"/>
    </row>
    <row r="4" spans="1:6" ht="18" customHeight="1">
      <c r="B4" s="446" t="s">
        <v>749</v>
      </c>
      <c r="C4" s="310"/>
    </row>
    <row r="5" spans="1:6" ht="17.25" customHeight="1">
      <c r="B5" s="445" t="s">
        <v>750</v>
      </c>
      <c r="C5" s="310"/>
    </row>
    <row r="6" spans="1:6" ht="17.25" customHeight="1">
      <c r="B6" s="447" t="s">
        <v>755</v>
      </c>
      <c r="C6" s="310"/>
    </row>
    <row r="7" spans="1:6" ht="17.25" customHeight="1">
      <c r="B7" s="447" t="s">
        <v>751</v>
      </c>
      <c r="C7" s="310"/>
    </row>
    <row r="8" spans="1:6" ht="18.75" customHeight="1">
      <c r="B8" s="447" t="s">
        <v>752</v>
      </c>
      <c r="C8" s="310"/>
    </row>
    <row r="9" spans="1:6" ht="19.5" customHeight="1">
      <c r="B9" s="447" t="s">
        <v>753</v>
      </c>
      <c r="C9" s="310"/>
    </row>
    <row r="10" spans="1:6" ht="18.75" customHeight="1">
      <c r="A10" s="4"/>
      <c r="B10" s="447" t="s">
        <v>754</v>
      </c>
      <c r="C10" s="310"/>
      <c r="D10" s="310"/>
      <c r="E10" s="310"/>
    </row>
    <row r="11" spans="1:6" ht="15.75" customHeight="1">
      <c r="A11" s="4"/>
      <c r="B11" s="309" t="s">
        <v>768</v>
      </c>
      <c r="C11" s="309"/>
      <c r="D11" s="310"/>
      <c r="E11" s="310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452" t="s">
        <v>667</v>
      </c>
      <c r="B14" s="452"/>
      <c r="C14" s="452"/>
    </row>
    <row r="15" spans="1:6" ht="41.25" customHeight="1">
      <c r="A15" s="452"/>
      <c r="B15" s="452"/>
      <c r="C15" s="452"/>
    </row>
    <row r="16" spans="1:6" ht="18.75">
      <c r="B16" s="6"/>
      <c r="C16" s="7" t="s">
        <v>99</v>
      </c>
    </row>
    <row r="17" spans="1:5" ht="36.75" customHeight="1">
      <c r="A17" s="8" t="s">
        <v>100</v>
      </c>
      <c r="B17" s="9" t="s">
        <v>101</v>
      </c>
      <c r="C17" s="10" t="s">
        <v>658</v>
      </c>
    </row>
    <row r="18" spans="1:5" ht="56.25" hidden="1">
      <c r="A18" s="11" t="s">
        <v>102</v>
      </c>
      <c r="B18" s="12" t="s">
        <v>103</v>
      </c>
      <c r="C18" s="13">
        <f>C19</f>
        <v>0</v>
      </c>
    </row>
    <row r="19" spans="1:5" ht="75" hidden="1">
      <c r="A19" s="11" t="s">
        <v>104</v>
      </c>
      <c r="B19" s="12" t="s">
        <v>105</v>
      </c>
      <c r="C19" s="13">
        <v>0</v>
      </c>
    </row>
    <row r="20" spans="1:5" ht="56.25" hidden="1">
      <c r="A20" s="11" t="s">
        <v>106</v>
      </c>
      <c r="B20" s="12" t="s">
        <v>107</v>
      </c>
      <c r="C20" s="13">
        <f>C21</f>
        <v>0</v>
      </c>
    </row>
    <row r="21" spans="1:5" ht="75" hidden="1">
      <c r="A21" s="11" t="s">
        <v>108</v>
      </c>
      <c r="B21" s="12" t="s">
        <v>109</v>
      </c>
      <c r="C21" s="13">
        <v>0</v>
      </c>
    </row>
    <row r="22" spans="1:5" ht="56.25" hidden="1">
      <c r="A22" s="14" t="s">
        <v>110</v>
      </c>
      <c r="B22" s="15" t="s">
        <v>111</v>
      </c>
      <c r="C22" s="16">
        <f>C23-C25</f>
        <v>0</v>
      </c>
      <c r="D22" t="e">
        <f>#REF!-#REF!</f>
        <v>#REF!</v>
      </c>
    </row>
    <row r="23" spans="1:5" ht="56.25" hidden="1">
      <c r="A23" s="11" t="s">
        <v>102</v>
      </c>
      <c r="B23" s="12" t="s">
        <v>103</v>
      </c>
      <c r="C23" s="13">
        <f>C24</f>
        <v>0</v>
      </c>
    </row>
    <row r="24" spans="1:5" ht="75" hidden="1">
      <c r="A24" s="11" t="s">
        <v>104</v>
      </c>
      <c r="B24" s="12" t="s">
        <v>105</v>
      </c>
      <c r="C24" s="13">
        <v>0</v>
      </c>
    </row>
    <row r="25" spans="1:5" ht="56.25" hidden="1">
      <c r="A25" s="11" t="s">
        <v>106</v>
      </c>
      <c r="B25" s="12" t="s">
        <v>107</v>
      </c>
      <c r="C25" s="13">
        <f>C26</f>
        <v>0</v>
      </c>
    </row>
    <row r="26" spans="1:5" ht="75" hidden="1">
      <c r="A26" s="11" t="s">
        <v>108</v>
      </c>
      <c r="B26" s="17" t="s">
        <v>109</v>
      </c>
      <c r="C26" s="13">
        <v>0</v>
      </c>
    </row>
    <row r="27" spans="1:5" ht="28.5" hidden="1" customHeight="1">
      <c r="A27" s="18" t="s">
        <v>112</v>
      </c>
      <c r="B27" s="19" t="s">
        <v>113</v>
      </c>
      <c r="C27" s="20">
        <f>C28-C30</f>
        <v>0</v>
      </c>
    </row>
    <row r="28" spans="1:5" ht="37.5" hidden="1">
      <c r="A28" s="21" t="s">
        <v>114</v>
      </c>
      <c r="B28" s="22" t="s">
        <v>115</v>
      </c>
      <c r="C28" s="23">
        <f>C29</f>
        <v>0</v>
      </c>
    </row>
    <row r="29" spans="1:5" ht="56.25" hidden="1">
      <c r="A29" s="21" t="s">
        <v>116</v>
      </c>
      <c r="B29" s="22" t="s">
        <v>117</v>
      </c>
      <c r="C29" s="23">
        <v>0</v>
      </c>
    </row>
    <row r="30" spans="1:5" ht="56.25" hidden="1">
      <c r="A30" s="21" t="s">
        <v>118</v>
      </c>
      <c r="B30" s="22" t="s">
        <v>119</v>
      </c>
      <c r="C30" s="24">
        <f>C31</f>
        <v>0</v>
      </c>
    </row>
    <row r="31" spans="1:5" ht="56.25" hidden="1">
      <c r="A31" s="21" t="s">
        <v>120</v>
      </c>
      <c r="B31" s="25" t="s">
        <v>121</v>
      </c>
      <c r="C31" s="26">
        <v>0</v>
      </c>
    </row>
    <row r="32" spans="1:5" ht="59.25" hidden="1" customHeight="1">
      <c r="A32" s="14" t="s">
        <v>110</v>
      </c>
      <c r="B32" s="27" t="s">
        <v>122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123</v>
      </c>
      <c r="B33" s="25" t="s">
        <v>103</v>
      </c>
      <c r="C33" s="26">
        <f>C34</f>
        <v>0</v>
      </c>
    </row>
    <row r="34" spans="1:4" ht="75.75" hidden="1" customHeight="1">
      <c r="A34" s="11" t="s">
        <v>124</v>
      </c>
      <c r="B34" s="25" t="s">
        <v>125</v>
      </c>
      <c r="C34" s="26">
        <v>0</v>
      </c>
    </row>
    <row r="35" spans="1:4" ht="58.5" hidden="1" customHeight="1">
      <c r="A35" s="11" t="s">
        <v>126</v>
      </c>
      <c r="B35" s="25" t="s">
        <v>127</v>
      </c>
      <c r="C35" s="26">
        <f>C36</f>
        <v>0</v>
      </c>
    </row>
    <row r="36" spans="1:4" ht="78" hidden="1" customHeight="1">
      <c r="A36" s="11" t="s">
        <v>128</v>
      </c>
      <c r="B36" s="25" t="s">
        <v>129</v>
      </c>
      <c r="C36" s="26">
        <v>0</v>
      </c>
    </row>
    <row r="37" spans="1:4" ht="37.5">
      <c r="A37" s="18" t="s">
        <v>130</v>
      </c>
      <c r="B37" s="30" t="s">
        <v>131</v>
      </c>
      <c r="C37" s="20">
        <f>C41-C38</f>
        <v>0</v>
      </c>
      <c r="D37" s="1"/>
    </row>
    <row r="38" spans="1:4" ht="21" customHeight="1">
      <c r="A38" s="21" t="s">
        <v>132</v>
      </c>
      <c r="B38" s="31" t="s">
        <v>133</v>
      </c>
      <c r="C38" s="26">
        <f>C39</f>
        <v>58235950.950000003</v>
      </c>
    </row>
    <row r="39" spans="1:4" ht="36" customHeight="1">
      <c r="A39" s="21" t="s">
        <v>134</v>
      </c>
      <c r="B39" s="31" t="s">
        <v>135</v>
      </c>
      <c r="C39" s="26">
        <f>C40</f>
        <v>58235950.950000003</v>
      </c>
    </row>
    <row r="40" spans="1:4" ht="40.5" customHeight="1">
      <c r="A40" s="21" t="s">
        <v>136</v>
      </c>
      <c r="B40" s="31" t="s">
        <v>545</v>
      </c>
      <c r="C40" s="26">
        <v>58235950.950000003</v>
      </c>
    </row>
    <row r="41" spans="1:4" ht="24" customHeight="1">
      <c r="A41" s="21" t="s">
        <v>137</v>
      </c>
      <c r="B41" s="31" t="s">
        <v>138</v>
      </c>
      <c r="C41" s="26">
        <f>C42</f>
        <v>58235950.950000003</v>
      </c>
    </row>
    <row r="42" spans="1:4" ht="39.75" customHeight="1">
      <c r="A42" s="21" t="s">
        <v>139</v>
      </c>
      <c r="B42" s="31" t="s">
        <v>140</v>
      </c>
      <c r="C42" s="26">
        <f>C43</f>
        <v>58235950.950000003</v>
      </c>
    </row>
    <row r="43" spans="1:4" ht="57" customHeight="1">
      <c r="A43" s="21" t="s">
        <v>141</v>
      </c>
      <c r="B43" s="32" t="s">
        <v>546</v>
      </c>
      <c r="C43" s="26">
        <v>58235950.950000003</v>
      </c>
    </row>
    <row r="44" spans="1:4" ht="37.5" hidden="1">
      <c r="A44" s="33" t="s">
        <v>142</v>
      </c>
      <c r="B44" s="34" t="s">
        <v>143</v>
      </c>
      <c r="C44" s="35">
        <v>0</v>
      </c>
    </row>
    <row r="45" spans="1:4" ht="37.5" hidden="1">
      <c r="A45" s="36" t="s">
        <v>144</v>
      </c>
      <c r="B45" s="37" t="s">
        <v>145</v>
      </c>
      <c r="C45" s="13">
        <v>0</v>
      </c>
    </row>
    <row r="46" spans="1:4" ht="37.5" hidden="1">
      <c r="A46" s="38" t="s">
        <v>146</v>
      </c>
      <c r="B46" s="39" t="s">
        <v>147</v>
      </c>
      <c r="C46" s="40">
        <f>C47</f>
        <v>0</v>
      </c>
    </row>
    <row r="47" spans="1:4" ht="75" hidden="1">
      <c r="A47" s="41" t="s">
        <v>148</v>
      </c>
      <c r="B47" s="42" t="s">
        <v>149</v>
      </c>
      <c r="C47" s="40"/>
    </row>
    <row r="48" spans="1:4" ht="48" hidden="1" customHeight="1">
      <c r="A48" s="36" t="s">
        <v>150</v>
      </c>
      <c r="B48" s="37" t="s">
        <v>151</v>
      </c>
      <c r="C48" s="35">
        <f>C49</f>
        <v>0</v>
      </c>
    </row>
    <row r="49" spans="1:3" ht="93.75" hidden="1">
      <c r="A49" s="43" t="s">
        <v>154</v>
      </c>
      <c r="B49" s="44" t="s">
        <v>155</v>
      </c>
      <c r="C49" s="45"/>
    </row>
    <row r="50" spans="1:3" ht="29.85" customHeight="1">
      <c r="A50" s="46"/>
      <c r="B50" s="47" t="s">
        <v>156</v>
      </c>
      <c r="C50" s="48">
        <f>C27+C22+C37+C44</f>
        <v>0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32"/>
  <sheetViews>
    <sheetView tabSelected="1" view="pageBreakPreview" zoomScaleNormal="80" workbookViewId="0">
      <selection activeCell="B50" sqref="B50"/>
    </sheetView>
  </sheetViews>
  <sheetFormatPr defaultRowHeight="12.75"/>
  <cols>
    <col min="1" max="1" width="38.7109375" customWidth="1"/>
    <col min="2" max="2" width="106.140625" customWidth="1"/>
    <col min="3" max="3" width="21.5703125" customWidth="1"/>
  </cols>
  <sheetData>
    <row r="1" spans="1:7" ht="24.75" customHeight="1">
      <c r="A1" t="s">
        <v>157</v>
      </c>
      <c r="B1" s="350" t="s">
        <v>734</v>
      </c>
      <c r="C1" s="351"/>
      <c r="D1" s="311"/>
      <c r="E1" s="90"/>
      <c r="F1" s="90"/>
      <c r="G1" s="90"/>
    </row>
    <row r="2" spans="1:7" ht="24.75" customHeight="1">
      <c r="B2" s="350" t="s">
        <v>735</v>
      </c>
      <c r="C2" s="351"/>
      <c r="D2" s="311"/>
      <c r="E2" s="311"/>
      <c r="F2" s="311"/>
      <c r="G2" s="312"/>
    </row>
    <row r="3" spans="1:7" ht="24.75" customHeight="1">
      <c r="B3" s="350" t="s">
        <v>736</v>
      </c>
      <c r="C3" s="351"/>
      <c r="D3" s="311"/>
      <c r="E3" s="311"/>
      <c r="F3" s="311"/>
      <c r="G3" s="313"/>
    </row>
    <row r="4" spans="1:7" ht="24.75" customHeight="1">
      <c r="B4" s="350" t="s">
        <v>737</v>
      </c>
      <c r="C4" s="351"/>
      <c r="D4" s="315"/>
      <c r="E4" s="315"/>
      <c r="F4" s="315"/>
      <c r="G4" s="312"/>
    </row>
    <row r="5" spans="1:7" ht="24.75" customHeight="1">
      <c r="B5" s="350" t="s">
        <v>741</v>
      </c>
      <c r="C5" s="351"/>
      <c r="D5" s="315"/>
      <c r="E5" s="315"/>
      <c r="F5" s="315"/>
      <c r="G5" s="312"/>
    </row>
    <row r="6" spans="1:7" ht="24.75" customHeight="1">
      <c r="B6" s="350" t="s">
        <v>738</v>
      </c>
      <c r="C6" s="351"/>
      <c r="D6" s="316"/>
      <c r="E6" s="316"/>
      <c r="F6" s="316"/>
      <c r="G6" s="316"/>
    </row>
    <row r="7" spans="1:7" ht="24.75" customHeight="1">
      <c r="B7" s="350" t="s">
        <v>739</v>
      </c>
      <c r="C7" s="351"/>
      <c r="D7" s="311"/>
      <c r="E7" s="311"/>
      <c r="F7" s="316"/>
      <c r="G7" s="316"/>
    </row>
    <row r="8" spans="1:7" ht="25.5" customHeight="1">
      <c r="B8" s="5" t="s">
        <v>740</v>
      </c>
      <c r="C8" s="5"/>
      <c r="D8" s="315"/>
      <c r="E8" s="315"/>
      <c r="F8" s="315"/>
      <c r="G8" s="312"/>
    </row>
    <row r="9" spans="1:7" ht="24" customHeight="1">
      <c r="B9" s="455" t="s">
        <v>756</v>
      </c>
      <c r="C9" s="456"/>
      <c r="D9" s="315"/>
      <c r="E9" s="315"/>
      <c r="F9" s="315"/>
      <c r="G9" s="312"/>
    </row>
    <row r="10" spans="1:7" ht="21.75" customHeight="1">
      <c r="B10" s="5" t="s">
        <v>769</v>
      </c>
      <c r="C10" s="5"/>
      <c r="D10" s="315"/>
      <c r="E10" s="315"/>
      <c r="F10" s="315"/>
      <c r="G10" s="312"/>
    </row>
    <row r="11" spans="1:7" ht="21.4" customHeight="1">
      <c r="A11" s="5"/>
      <c r="B11" s="2"/>
      <c r="C11" s="2"/>
      <c r="D11" s="5"/>
      <c r="E11" s="5"/>
    </row>
    <row r="12" spans="1:7" ht="23.45" customHeight="1">
      <c r="A12" s="454" t="s">
        <v>158</v>
      </c>
      <c r="B12" s="454"/>
      <c r="C12" s="454"/>
    </row>
    <row r="13" spans="1:7" ht="23.45" customHeight="1">
      <c r="A13" s="454" t="s">
        <v>159</v>
      </c>
      <c r="B13" s="454"/>
      <c r="C13" s="454"/>
    </row>
    <row r="14" spans="1:7" ht="26.65" customHeight="1">
      <c r="A14" s="453" t="s">
        <v>668</v>
      </c>
      <c r="B14" s="453"/>
      <c r="C14" s="453"/>
    </row>
    <row r="15" spans="1:7" ht="20.25" thickBot="1">
      <c r="A15" s="51"/>
      <c r="B15" s="51"/>
      <c r="C15" s="50" t="s">
        <v>559</v>
      </c>
    </row>
    <row r="16" spans="1:7" s="52" customFormat="1" ht="60.75" customHeight="1" thickBot="1">
      <c r="A16" s="386" t="s">
        <v>160</v>
      </c>
      <c r="B16" s="395" t="s">
        <v>161</v>
      </c>
      <c r="C16" s="387" t="s">
        <v>596</v>
      </c>
    </row>
    <row r="17" spans="1:14" s="52" customFormat="1" ht="20.25" customHeight="1">
      <c r="A17" s="385" t="s">
        <v>162</v>
      </c>
      <c r="B17" s="53" t="s">
        <v>163</v>
      </c>
      <c r="C17" s="322">
        <f>C18+C55+C63+C73+C79+C86+C41+C51</f>
        <v>26463500</v>
      </c>
    </row>
    <row r="18" spans="1:14" s="52" customFormat="1" ht="29.25" customHeight="1">
      <c r="A18" s="362" t="s">
        <v>164</v>
      </c>
      <c r="B18" s="54" t="s">
        <v>165</v>
      </c>
      <c r="C18" s="269">
        <f>C19+C22</f>
        <v>21765200</v>
      </c>
    </row>
    <row r="19" spans="1:14" s="52" customFormat="1" ht="34.5" hidden="1" customHeight="1">
      <c r="A19" s="362" t="s">
        <v>166</v>
      </c>
      <c r="B19" s="54" t="s">
        <v>167</v>
      </c>
      <c r="C19" s="269">
        <f>C20</f>
        <v>0</v>
      </c>
    </row>
    <row r="20" spans="1:14" s="52" customFormat="1" ht="60" hidden="1" customHeight="1">
      <c r="A20" s="363" t="s">
        <v>168</v>
      </c>
      <c r="B20" s="55" t="s">
        <v>169</v>
      </c>
      <c r="C20" s="270">
        <f>C21</f>
        <v>0</v>
      </c>
    </row>
    <row r="21" spans="1:14" s="52" customFormat="1" ht="49.5" hidden="1" customHeight="1">
      <c r="A21" s="363" t="s">
        <v>170</v>
      </c>
      <c r="B21" s="55" t="s">
        <v>171</v>
      </c>
      <c r="C21" s="364">
        <v>0</v>
      </c>
    </row>
    <row r="22" spans="1:14" s="52" customFormat="1" ht="20.25">
      <c r="A22" s="362" t="s">
        <v>172</v>
      </c>
      <c r="B22" s="54" t="s">
        <v>173</v>
      </c>
      <c r="C22" s="365">
        <f>C23+C24+C25</f>
        <v>21765200</v>
      </c>
    </row>
    <row r="23" spans="1:14" s="52" customFormat="1" ht="87" customHeight="1">
      <c r="A23" s="363" t="s">
        <v>174</v>
      </c>
      <c r="B23" s="56" t="s">
        <v>175</v>
      </c>
      <c r="C23" s="364">
        <v>21709200</v>
      </c>
    </row>
    <row r="24" spans="1:14" s="52" customFormat="1" ht="121.5">
      <c r="A24" s="363" t="s">
        <v>177</v>
      </c>
      <c r="B24" s="55" t="s">
        <v>565</v>
      </c>
      <c r="C24" s="270">
        <v>55600</v>
      </c>
      <c r="N24" s="57"/>
    </row>
    <row r="25" spans="1:14" s="52" customFormat="1" ht="39.75" customHeight="1">
      <c r="A25" s="363" t="s">
        <v>178</v>
      </c>
      <c r="B25" s="55" t="s">
        <v>636</v>
      </c>
      <c r="C25" s="270">
        <v>400</v>
      </c>
    </row>
    <row r="26" spans="1:14" s="52" customFormat="1" ht="20.25" hidden="1">
      <c r="A26" s="362" t="s">
        <v>179</v>
      </c>
      <c r="B26" s="54" t="s">
        <v>180</v>
      </c>
      <c r="C26" s="269">
        <f>C38</f>
        <v>0</v>
      </c>
    </row>
    <row r="27" spans="1:14" s="52" customFormat="1" ht="39" hidden="1" customHeight="1">
      <c r="A27" s="363" t="s">
        <v>181</v>
      </c>
      <c r="B27" s="58" t="s">
        <v>182</v>
      </c>
      <c r="C27" s="270">
        <f>C28+C31+C34</f>
        <v>0</v>
      </c>
    </row>
    <row r="28" spans="1:14" s="52" customFormat="1" ht="39" hidden="1" customHeight="1">
      <c r="A28" s="363" t="s">
        <v>183</v>
      </c>
      <c r="B28" s="59" t="s">
        <v>184</v>
      </c>
      <c r="C28" s="270">
        <f>C29+C30</f>
        <v>0</v>
      </c>
    </row>
    <row r="29" spans="1:14" s="52" customFormat="1" ht="31.5" hidden="1" customHeight="1">
      <c r="A29" s="363" t="s">
        <v>185</v>
      </c>
      <c r="B29" s="59" t="s">
        <v>186</v>
      </c>
      <c r="C29" s="270"/>
    </row>
    <row r="30" spans="1:14" s="52" customFormat="1" ht="39" hidden="1" customHeight="1">
      <c r="A30" s="363" t="s">
        <v>187</v>
      </c>
      <c r="B30" s="59" t="s">
        <v>188</v>
      </c>
      <c r="C30" s="270"/>
    </row>
    <row r="31" spans="1:14" s="52" customFormat="1" ht="39" hidden="1" customHeight="1">
      <c r="A31" s="363" t="s">
        <v>189</v>
      </c>
      <c r="B31" s="59" t="s">
        <v>190</v>
      </c>
      <c r="C31" s="270">
        <f>C32+C33</f>
        <v>0</v>
      </c>
    </row>
    <row r="32" spans="1:14" s="52" customFormat="1" ht="39" hidden="1" customHeight="1">
      <c r="A32" s="363" t="s">
        <v>191</v>
      </c>
      <c r="B32" s="59" t="s">
        <v>190</v>
      </c>
      <c r="C32" s="270"/>
    </row>
    <row r="33" spans="1:3" s="52" customFormat="1" ht="39" hidden="1" customHeight="1">
      <c r="A33" s="363" t="s">
        <v>192</v>
      </c>
      <c r="B33" s="59" t="s">
        <v>193</v>
      </c>
      <c r="C33" s="270"/>
    </row>
    <row r="34" spans="1:3" s="52" customFormat="1" ht="41.25" hidden="1" customHeight="1">
      <c r="A34" s="363" t="s">
        <v>194</v>
      </c>
      <c r="B34" s="60" t="s">
        <v>195</v>
      </c>
      <c r="C34" s="270">
        <f>C35+C36</f>
        <v>0</v>
      </c>
    </row>
    <row r="35" spans="1:3" s="52" customFormat="1" ht="36" hidden="1" customHeight="1">
      <c r="A35" s="363" t="s">
        <v>196</v>
      </c>
      <c r="B35" s="60" t="s">
        <v>195</v>
      </c>
      <c r="C35" s="270"/>
    </row>
    <row r="36" spans="1:3" s="52" customFormat="1" ht="35.25" hidden="1" customHeight="1">
      <c r="A36" s="363" t="s">
        <v>197</v>
      </c>
      <c r="B36" s="60" t="s">
        <v>198</v>
      </c>
      <c r="C36" s="270"/>
    </row>
    <row r="37" spans="1:3" s="52" customFormat="1" ht="46.5" hidden="1" customHeight="1">
      <c r="A37" s="363" t="s">
        <v>199</v>
      </c>
      <c r="B37" s="59" t="s">
        <v>200</v>
      </c>
      <c r="C37" s="270">
        <v>0</v>
      </c>
    </row>
    <row r="38" spans="1:3" s="52" customFormat="1" ht="18.75" hidden="1" customHeight="1">
      <c r="A38" s="363" t="s">
        <v>201</v>
      </c>
      <c r="B38" s="55" t="s">
        <v>202</v>
      </c>
      <c r="C38" s="270">
        <f>C39+C40</f>
        <v>0</v>
      </c>
    </row>
    <row r="39" spans="1:3" s="52" customFormat="1" ht="18.75" hidden="1" customHeight="1">
      <c r="A39" s="366" t="s">
        <v>203</v>
      </c>
      <c r="B39" s="61" t="s">
        <v>202</v>
      </c>
      <c r="C39" s="270">
        <v>0</v>
      </c>
    </row>
    <row r="40" spans="1:3" s="52" customFormat="1" ht="19.5" hidden="1" customHeight="1">
      <c r="A40" s="366" t="s">
        <v>204</v>
      </c>
      <c r="B40" s="61" t="s">
        <v>205</v>
      </c>
      <c r="C40" s="270">
        <v>0</v>
      </c>
    </row>
    <row r="41" spans="1:3" s="52" customFormat="1" ht="45.75" customHeight="1">
      <c r="A41" s="367" t="s">
        <v>241</v>
      </c>
      <c r="B41" s="135" t="s">
        <v>235</v>
      </c>
      <c r="C41" s="269">
        <f>C42</f>
        <v>521600</v>
      </c>
    </row>
    <row r="42" spans="1:3" s="52" customFormat="1" ht="38.25" customHeight="1">
      <c r="A42" s="368" t="s">
        <v>242</v>
      </c>
      <c r="B42" s="134" t="s">
        <v>236</v>
      </c>
      <c r="C42" s="270">
        <f>C43+C45+C47+C49</f>
        <v>521600</v>
      </c>
    </row>
    <row r="43" spans="1:3" s="52" customFormat="1" ht="81.75" customHeight="1">
      <c r="A43" s="368" t="s">
        <v>243</v>
      </c>
      <c r="B43" s="134" t="s">
        <v>237</v>
      </c>
      <c r="C43" s="270">
        <f>C44</f>
        <v>227400</v>
      </c>
    </row>
    <row r="44" spans="1:3" s="52" customFormat="1" ht="123.75" customHeight="1">
      <c r="A44" s="368" t="s">
        <v>628</v>
      </c>
      <c r="B44" s="450" t="s">
        <v>629</v>
      </c>
      <c r="C44" s="270">
        <v>227400</v>
      </c>
    </row>
    <row r="45" spans="1:3" s="52" customFormat="1" ht="81.75" customHeight="1">
      <c r="A45" s="368" t="s">
        <v>244</v>
      </c>
      <c r="B45" s="450" t="s">
        <v>238</v>
      </c>
      <c r="C45" s="270">
        <f>C46</f>
        <v>2100</v>
      </c>
    </row>
    <row r="46" spans="1:3" s="52" customFormat="1" ht="126.75" customHeight="1">
      <c r="A46" s="368" t="s">
        <v>631</v>
      </c>
      <c r="B46" s="324" t="s">
        <v>630</v>
      </c>
      <c r="C46" s="270">
        <v>2100</v>
      </c>
    </row>
    <row r="47" spans="1:3" s="52" customFormat="1" ht="82.5" customHeight="1">
      <c r="A47" s="368" t="s">
        <v>245</v>
      </c>
      <c r="B47" s="134" t="s">
        <v>239</v>
      </c>
      <c r="C47" s="270">
        <f>C48</f>
        <v>292100</v>
      </c>
    </row>
    <row r="48" spans="1:3" s="52" customFormat="1" ht="126" customHeight="1">
      <c r="A48" s="368" t="s">
        <v>632</v>
      </c>
      <c r="B48" s="450" t="s">
        <v>633</v>
      </c>
      <c r="C48" s="270">
        <v>292100</v>
      </c>
    </row>
    <row r="49" spans="1:3" s="52" customFormat="1" ht="79.5" customHeight="1">
      <c r="A49" s="368" t="s">
        <v>547</v>
      </c>
      <c r="B49" s="134" t="s">
        <v>240</v>
      </c>
      <c r="C49" s="270">
        <f>C50</f>
        <v>0</v>
      </c>
    </row>
    <row r="50" spans="1:3" s="52" customFormat="1" ht="123.75" customHeight="1">
      <c r="A50" s="368" t="s">
        <v>634</v>
      </c>
      <c r="B50" s="451" t="s">
        <v>635</v>
      </c>
      <c r="C50" s="270">
        <v>0</v>
      </c>
    </row>
    <row r="51" spans="1:3" s="52" customFormat="1" ht="21" customHeight="1">
      <c r="A51" s="362" t="s">
        <v>179</v>
      </c>
      <c r="B51" s="62" t="s">
        <v>180</v>
      </c>
      <c r="C51" s="269">
        <f>C52</f>
        <v>20500</v>
      </c>
    </row>
    <row r="52" spans="1:3" s="52" customFormat="1" ht="19.5" customHeight="1">
      <c r="A52" s="362" t="s">
        <v>201</v>
      </c>
      <c r="B52" s="268" t="s">
        <v>202</v>
      </c>
      <c r="C52" s="269">
        <f>C53</f>
        <v>20500</v>
      </c>
    </row>
    <row r="53" spans="1:3" s="52" customFormat="1" ht="20.25" customHeight="1">
      <c r="A53" s="363" t="s">
        <v>203</v>
      </c>
      <c r="B53" s="267" t="s">
        <v>202</v>
      </c>
      <c r="C53" s="270">
        <v>20500</v>
      </c>
    </row>
    <row r="54" spans="1:3" s="52" customFormat="1" ht="5.25" hidden="1" customHeight="1">
      <c r="A54" s="388" t="s">
        <v>204</v>
      </c>
      <c r="B54" s="267" t="s">
        <v>571</v>
      </c>
      <c r="C54" s="270">
        <v>400</v>
      </c>
    </row>
    <row r="55" spans="1:3" s="52" customFormat="1" ht="19.5" customHeight="1">
      <c r="A55" s="362" t="s">
        <v>206</v>
      </c>
      <c r="B55" s="62" t="s">
        <v>207</v>
      </c>
      <c r="C55" s="269">
        <f>C56+C58</f>
        <v>4129500</v>
      </c>
    </row>
    <row r="56" spans="1:3" s="52" customFormat="1" ht="19.5" customHeight="1">
      <c r="A56" s="362" t="s">
        <v>208</v>
      </c>
      <c r="B56" s="61" t="s">
        <v>209</v>
      </c>
      <c r="C56" s="270">
        <f>C57</f>
        <v>71800</v>
      </c>
    </row>
    <row r="57" spans="1:3" s="52" customFormat="1" ht="42" customHeight="1">
      <c r="A57" s="362" t="s">
        <v>210</v>
      </c>
      <c r="B57" s="324" t="s">
        <v>548</v>
      </c>
      <c r="C57" s="270">
        <v>71800</v>
      </c>
    </row>
    <row r="58" spans="1:3" s="52" customFormat="1" ht="27" customHeight="1">
      <c r="A58" s="362" t="s">
        <v>562</v>
      </c>
      <c r="B58" s="62" t="s">
        <v>211</v>
      </c>
      <c r="C58" s="269">
        <f>C59+C61</f>
        <v>4057700</v>
      </c>
    </row>
    <row r="59" spans="1:3" s="52" customFormat="1" ht="28.5" customHeight="1">
      <c r="A59" s="362" t="s">
        <v>563</v>
      </c>
      <c r="B59" s="133" t="s">
        <v>152</v>
      </c>
      <c r="C59" s="269">
        <f>C60</f>
        <v>3915600</v>
      </c>
    </row>
    <row r="60" spans="1:3" s="52" customFormat="1" ht="41.25" customHeight="1">
      <c r="A60" s="363" t="s">
        <v>560</v>
      </c>
      <c r="B60" s="324" t="s">
        <v>549</v>
      </c>
      <c r="C60" s="270">
        <v>3915600</v>
      </c>
    </row>
    <row r="61" spans="1:3" s="52" customFormat="1" ht="27.75" customHeight="1">
      <c r="A61" s="362" t="s">
        <v>564</v>
      </c>
      <c r="B61" s="133" t="s">
        <v>153</v>
      </c>
      <c r="C61" s="269">
        <f>C62</f>
        <v>142100</v>
      </c>
    </row>
    <row r="62" spans="1:3" s="52" customFormat="1" ht="41.25" customHeight="1">
      <c r="A62" s="363" t="s">
        <v>561</v>
      </c>
      <c r="B62" s="324" t="s">
        <v>616</v>
      </c>
      <c r="C62" s="270">
        <v>142100</v>
      </c>
    </row>
    <row r="63" spans="1:3" s="52" customFormat="1" ht="20.25">
      <c r="A63" s="362" t="s">
        <v>212</v>
      </c>
      <c r="B63" s="323" t="s">
        <v>550</v>
      </c>
      <c r="C63" s="269">
        <f>C64+C66</f>
        <v>5200</v>
      </c>
    </row>
    <row r="64" spans="1:3" s="52" customFormat="1" ht="43.5" customHeight="1">
      <c r="A64" s="380" t="s">
        <v>213</v>
      </c>
      <c r="B64" s="304" t="s">
        <v>214</v>
      </c>
      <c r="C64" s="369">
        <f>C65</f>
        <v>5200</v>
      </c>
    </row>
    <row r="65" spans="1:3" s="52" customFormat="1" ht="87" customHeight="1">
      <c r="A65" s="363" t="s">
        <v>215</v>
      </c>
      <c r="B65" s="324" t="s">
        <v>2</v>
      </c>
      <c r="C65" s="270">
        <v>5200</v>
      </c>
    </row>
    <row r="66" spans="1:3" s="52" customFormat="1" ht="40.5" hidden="1">
      <c r="A66" s="363" t="s">
        <v>216</v>
      </c>
      <c r="B66" s="55" t="s">
        <v>217</v>
      </c>
      <c r="C66" s="270">
        <f>C68+C67</f>
        <v>0</v>
      </c>
    </row>
    <row r="67" spans="1:3" s="52" customFormat="1" ht="81" hidden="1" customHeight="1">
      <c r="A67" s="363" t="s">
        <v>218</v>
      </c>
      <c r="B67" s="55" t="s">
        <v>219</v>
      </c>
      <c r="C67" s="270">
        <f>1800000-1800000</f>
        <v>0</v>
      </c>
    </row>
    <row r="68" spans="1:3" s="52" customFormat="1" ht="40.5" hidden="1">
      <c r="A68" s="363" t="s">
        <v>220</v>
      </c>
      <c r="B68" s="55" t="s">
        <v>221</v>
      </c>
      <c r="C68" s="270"/>
    </row>
    <row r="69" spans="1:3" s="52" customFormat="1" ht="40.5" hidden="1">
      <c r="A69" s="362" t="s">
        <v>222</v>
      </c>
      <c r="B69" s="54" t="s">
        <v>223</v>
      </c>
      <c r="C69" s="269"/>
    </row>
    <row r="70" spans="1:3" s="52" customFormat="1" ht="20.25" hidden="1">
      <c r="A70" s="363" t="s">
        <v>224</v>
      </c>
      <c r="B70" s="55" t="s">
        <v>225</v>
      </c>
      <c r="C70" s="270"/>
    </row>
    <row r="71" spans="1:3" s="52" customFormat="1" ht="60.75" hidden="1">
      <c r="A71" s="363" t="s">
        <v>226</v>
      </c>
      <c r="B71" s="55" t="s">
        <v>227</v>
      </c>
      <c r="C71" s="270"/>
    </row>
    <row r="72" spans="1:3" s="52" customFormat="1" ht="60.75" hidden="1">
      <c r="A72" s="363" t="s">
        <v>228</v>
      </c>
      <c r="B72" s="55" t="s">
        <v>229</v>
      </c>
      <c r="C72" s="270"/>
    </row>
    <row r="73" spans="1:3" s="52" customFormat="1" ht="40.5">
      <c r="A73" s="362" t="s">
        <v>230</v>
      </c>
      <c r="B73" s="54" t="s">
        <v>231</v>
      </c>
      <c r="C73" s="269">
        <f>C74</f>
        <v>5000</v>
      </c>
    </row>
    <row r="74" spans="1:3" s="52" customFormat="1" ht="102" customHeight="1">
      <c r="A74" s="363" t="s">
        <v>232</v>
      </c>
      <c r="B74" s="324" t="s">
        <v>233</v>
      </c>
      <c r="C74" s="270">
        <f>C75+C77</f>
        <v>5000</v>
      </c>
    </row>
    <row r="75" spans="1:3" s="52" customFormat="1" ht="0.75" customHeight="1">
      <c r="A75" s="363" t="s">
        <v>234</v>
      </c>
      <c r="B75" s="55" t="s">
        <v>306</v>
      </c>
      <c r="C75" s="270">
        <f>C76</f>
        <v>0</v>
      </c>
    </row>
    <row r="76" spans="1:3" s="52" customFormat="1" ht="88.5" hidden="1" customHeight="1">
      <c r="A76" s="363" t="s">
        <v>307</v>
      </c>
      <c r="B76" s="303" t="s">
        <v>308</v>
      </c>
      <c r="C76" s="270">
        <v>0</v>
      </c>
    </row>
    <row r="77" spans="1:3" s="64" customFormat="1" ht="83.25" customHeight="1">
      <c r="A77" s="389" t="s">
        <v>309</v>
      </c>
      <c r="B77" s="304" t="s">
        <v>310</v>
      </c>
      <c r="C77" s="369">
        <f>C78</f>
        <v>5000</v>
      </c>
    </row>
    <row r="78" spans="1:3" s="64" customFormat="1" ht="72" customHeight="1">
      <c r="A78" s="389" t="s">
        <v>311</v>
      </c>
      <c r="B78" s="304" t="s">
        <v>551</v>
      </c>
      <c r="C78" s="369">
        <v>5000</v>
      </c>
    </row>
    <row r="79" spans="1:3" s="52" customFormat="1" ht="42" customHeight="1">
      <c r="A79" s="390" t="s">
        <v>312</v>
      </c>
      <c r="B79" s="307" t="s">
        <v>617</v>
      </c>
      <c r="C79" s="370">
        <f>C80+C83</f>
        <v>16500</v>
      </c>
    </row>
    <row r="80" spans="1:3" s="52" customFormat="1" ht="20.25">
      <c r="A80" s="380" t="s">
        <v>313</v>
      </c>
      <c r="B80" s="304" t="s">
        <v>314</v>
      </c>
      <c r="C80" s="369">
        <f>C81</f>
        <v>16500</v>
      </c>
    </row>
    <row r="81" spans="1:3" s="52" customFormat="1" ht="20.25">
      <c r="A81" s="380" t="s">
        <v>315</v>
      </c>
      <c r="B81" s="304" t="s">
        <v>316</v>
      </c>
      <c r="C81" s="369">
        <f>C82</f>
        <v>16500</v>
      </c>
    </row>
    <row r="82" spans="1:3" s="52" customFormat="1" ht="40.5">
      <c r="A82" s="380" t="s">
        <v>317</v>
      </c>
      <c r="B82" s="304" t="s">
        <v>615</v>
      </c>
      <c r="C82" s="369">
        <v>16500</v>
      </c>
    </row>
    <row r="83" spans="1:3" s="52" customFormat="1" ht="34.5" hidden="1" customHeight="1">
      <c r="A83" s="363" t="s">
        <v>318</v>
      </c>
      <c r="B83" s="302" t="s">
        <v>319</v>
      </c>
      <c r="C83" s="270">
        <f>C84</f>
        <v>0</v>
      </c>
    </row>
    <row r="84" spans="1:3" s="52" customFormat="1" ht="38.25" hidden="1" customHeight="1">
      <c r="A84" s="363" t="s">
        <v>320</v>
      </c>
      <c r="B84" s="65" t="s">
        <v>321</v>
      </c>
      <c r="C84" s="270">
        <f>C85</f>
        <v>0</v>
      </c>
    </row>
    <row r="85" spans="1:3" s="52" customFormat="1" ht="42.75" hidden="1" customHeight="1">
      <c r="A85" s="363" t="s">
        <v>322</v>
      </c>
      <c r="B85" s="65" t="s">
        <v>323</v>
      </c>
      <c r="C85" s="270"/>
    </row>
    <row r="86" spans="1:3" s="52" customFormat="1" ht="1.5" hidden="1" customHeight="1">
      <c r="A86" s="362" t="s">
        <v>324</v>
      </c>
      <c r="B86" s="54" t="s">
        <v>325</v>
      </c>
      <c r="C86" s="269">
        <f>C87+C90</f>
        <v>0</v>
      </c>
    </row>
    <row r="87" spans="1:3" s="52" customFormat="1" ht="86.25" hidden="1" customHeight="1">
      <c r="A87" s="363" t="s">
        <v>326</v>
      </c>
      <c r="B87" s="55" t="s">
        <v>327</v>
      </c>
      <c r="C87" s="269">
        <f>C88</f>
        <v>0</v>
      </c>
    </row>
    <row r="88" spans="1:3" s="52" customFormat="1" ht="92.25" hidden="1" customHeight="1">
      <c r="A88" s="363" t="s">
        <v>328</v>
      </c>
      <c r="B88" s="55" t="s">
        <v>329</v>
      </c>
      <c r="C88" s="269">
        <f>C89</f>
        <v>0</v>
      </c>
    </row>
    <row r="89" spans="1:3" s="52" customFormat="1" ht="111" hidden="1" customHeight="1">
      <c r="A89" s="363" t="s">
        <v>330</v>
      </c>
      <c r="B89" s="55" t="s">
        <v>331</v>
      </c>
      <c r="C89" s="270">
        <v>0</v>
      </c>
    </row>
    <row r="90" spans="1:3" s="52" customFormat="1" ht="60.75" hidden="1">
      <c r="A90" s="363" t="s">
        <v>332</v>
      </c>
      <c r="B90" s="55" t="s">
        <v>333</v>
      </c>
      <c r="C90" s="270">
        <f>C91</f>
        <v>0</v>
      </c>
    </row>
    <row r="91" spans="1:3" s="52" customFormat="1" ht="39" hidden="1" customHeight="1">
      <c r="A91" s="363" t="s">
        <v>334</v>
      </c>
      <c r="B91" s="55" t="s">
        <v>335</v>
      </c>
      <c r="C91" s="270">
        <f>C92</f>
        <v>0</v>
      </c>
    </row>
    <row r="92" spans="1:3" s="52" customFormat="1" ht="39.75" hidden="1" customHeight="1">
      <c r="A92" s="363" t="s">
        <v>336</v>
      </c>
      <c r="B92" s="55" t="s">
        <v>337</v>
      </c>
      <c r="C92" s="270">
        <v>0</v>
      </c>
    </row>
    <row r="93" spans="1:3" s="52" customFormat="1" ht="60.75" hidden="1">
      <c r="A93" s="363" t="s">
        <v>338</v>
      </c>
      <c r="B93" s="55" t="s">
        <v>339</v>
      </c>
      <c r="C93" s="270"/>
    </row>
    <row r="94" spans="1:3" s="52" customFormat="1" ht="60.75" hidden="1">
      <c r="A94" s="363" t="s">
        <v>340</v>
      </c>
      <c r="B94" s="55" t="s">
        <v>341</v>
      </c>
      <c r="C94" s="270"/>
    </row>
    <row r="95" spans="1:3" s="52" customFormat="1" ht="20.25" hidden="1">
      <c r="A95" s="362" t="s">
        <v>342</v>
      </c>
      <c r="B95" s="54" t="s">
        <v>343</v>
      </c>
      <c r="C95" s="269">
        <f>C96+C99+C102+C104+C108+C112+C109+C111+C106</f>
        <v>0</v>
      </c>
    </row>
    <row r="96" spans="1:3" s="52" customFormat="1" ht="40.5" hidden="1">
      <c r="A96" s="363" t="s">
        <v>344</v>
      </c>
      <c r="B96" s="55" t="s">
        <v>345</v>
      </c>
      <c r="C96" s="269"/>
    </row>
    <row r="97" spans="1:3" s="52" customFormat="1" ht="81" hidden="1">
      <c r="A97" s="363" t="s">
        <v>346</v>
      </c>
      <c r="B97" s="55" t="s">
        <v>347</v>
      </c>
      <c r="C97" s="269"/>
    </row>
    <row r="98" spans="1:3" s="52" customFormat="1" ht="60.75" hidden="1">
      <c r="A98" s="363" t="s">
        <v>348</v>
      </c>
      <c r="B98" s="55" t="s">
        <v>349</v>
      </c>
      <c r="C98" s="269"/>
    </row>
    <row r="99" spans="1:3" s="52" customFormat="1" ht="60.75" hidden="1">
      <c r="A99" s="363" t="s">
        <v>350</v>
      </c>
      <c r="B99" s="55" t="s">
        <v>351</v>
      </c>
      <c r="C99" s="269"/>
    </row>
    <row r="100" spans="1:3" s="52" customFormat="1" ht="20.25" hidden="1">
      <c r="A100" s="363"/>
      <c r="B100" s="55"/>
      <c r="C100" s="269"/>
    </row>
    <row r="101" spans="1:3" s="52" customFormat="1" ht="20.25" hidden="1">
      <c r="A101" s="363"/>
      <c r="B101" s="55"/>
      <c r="C101" s="269"/>
    </row>
    <row r="102" spans="1:3" s="52" customFormat="1" ht="40.5" hidden="1">
      <c r="A102" s="363" t="s">
        <v>352</v>
      </c>
      <c r="B102" s="55" t="s">
        <v>353</v>
      </c>
      <c r="C102" s="269"/>
    </row>
    <row r="103" spans="1:3" s="52" customFormat="1" ht="60.75" hidden="1">
      <c r="A103" s="363" t="s">
        <v>354</v>
      </c>
      <c r="B103" s="55" t="s">
        <v>355</v>
      </c>
      <c r="C103" s="270"/>
    </row>
    <row r="104" spans="1:3" s="52" customFormat="1" ht="101.25" hidden="1">
      <c r="A104" s="363" t="s">
        <v>356</v>
      </c>
      <c r="B104" s="55" t="s">
        <v>357</v>
      </c>
      <c r="C104" s="270">
        <f>C105</f>
        <v>0</v>
      </c>
    </row>
    <row r="105" spans="1:3" s="52" customFormat="1" ht="20.25" hidden="1">
      <c r="A105" s="363" t="s">
        <v>358</v>
      </c>
      <c r="B105" s="55" t="s">
        <v>359</v>
      </c>
      <c r="C105" s="270"/>
    </row>
    <row r="106" spans="1:3" s="52" customFormat="1" ht="37.5" hidden="1" customHeight="1">
      <c r="A106" s="363" t="s">
        <v>360</v>
      </c>
      <c r="B106" s="55" t="s">
        <v>361</v>
      </c>
      <c r="C106" s="270">
        <f>C107</f>
        <v>0</v>
      </c>
    </row>
    <row r="107" spans="1:3" s="52" customFormat="1" ht="37.5" hidden="1" customHeight="1">
      <c r="A107" s="363" t="s">
        <v>362</v>
      </c>
      <c r="B107" s="55" t="s">
        <v>363</v>
      </c>
      <c r="C107" s="270">
        <v>0</v>
      </c>
    </row>
    <row r="108" spans="1:3" s="52" customFormat="1" ht="60.75" hidden="1">
      <c r="A108" s="375" t="s">
        <v>364</v>
      </c>
      <c r="B108" s="55" t="s">
        <v>365</v>
      </c>
      <c r="C108" s="270">
        <v>0</v>
      </c>
    </row>
    <row r="109" spans="1:3" s="67" customFormat="1" ht="60.75" hidden="1">
      <c r="A109" s="376" t="s">
        <v>366</v>
      </c>
      <c r="B109" s="66" t="s">
        <v>367</v>
      </c>
      <c r="C109" s="270">
        <f>C110</f>
        <v>0</v>
      </c>
    </row>
    <row r="110" spans="1:3" s="67" customFormat="1" ht="60.75" hidden="1">
      <c r="A110" s="376" t="s">
        <v>368</v>
      </c>
      <c r="B110" s="66" t="s">
        <v>369</v>
      </c>
      <c r="C110" s="270"/>
    </row>
    <row r="111" spans="1:3" s="67" customFormat="1" ht="72" hidden="1" customHeight="1">
      <c r="A111" s="376" t="s">
        <v>370</v>
      </c>
      <c r="B111" s="66" t="s">
        <v>371</v>
      </c>
      <c r="C111" s="270">
        <v>0</v>
      </c>
    </row>
    <row r="112" spans="1:3" s="52" customFormat="1" ht="40.5" hidden="1">
      <c r="A112" s="375" t="s">
        <v>372</v>
      </c>
      <c r="B112" s="55" t="s">
        <v>373</v>
      </c>
      <c r="C112" s="270">
        <f>C113</f>
        <v>0</v>
      </c>
    </row>
    <row r="113" spans="1:3" s="52" customFormat="1" ht="51.75" hidden="1" customHeight="1">
      <c r="A113" s="375" t="s">
        <v>374</v>
      </c>
      <c r="B113" s="56" t="s">
        <v>375</v>
      </c>
      <c r="C113" s="270">
        <v>0</v>
      </c>
    </row>
    <row r="114" spans="1:3" s="69" customFormat="1" ht="63.75" hidden="1" customHeight="1">
      <c r="A114" s="377" t="s">
        <v>376</v>
      </c>
      <c r="B114" s="68" t="s">
        <v>377</v>
      </c>
      <c r="C114" s="269"/>
    </row>
    <row r="115" spans="1:3" s="69" customFormat="1" ht="39.75" hidden="1" customHeight="1">
      <c r="A115" s="378" t="s">
        <v>378</v>
      </c>
      <c r="B115" s="70" t="s">
        <v>379</v>
      </c>
      <c r="C115" s="269"/>
    </row>
    <row r="116" spans="1:3" s="69" customFormat="1" ht="60.75" hidden="1">
      <c r="A116" s="378" t="s">
        <v>380</v>
      </c>
      <c r="B116" s="70" t="s">
        <v>381</v>
      </c>
      <c r="C116" s="270"/>
    </row>
    <row r="117" spans="1:3" s="52" customFormat="1" ht="21.75" customHeight="1">
      <c r="A117" s="362" t="s">
        <v>382</v>
      </c>
      <c r="B117" s="325" t="s">
        <v>383</v>
      </c>
      <c r="C117" s="269">
        <f>C118+C219+C204+C216</f>
        <v>31772450.949999999</v>
      </c>
    </row>
    <row r="118" spans="1:3" s="52" customFormat="1" ht="43.5" customHeight="1">
      <c r="A118" s="380" t="s">
        <v>384</v>
      </c>
      <c r="B118" s="304" t="s">
        <v>622</v>
      </c>
      <c r="C118" s="369">
        <f>C119+C124+C181+C198+H187+C169+C192</f>
        <v>31772450.949999999</v>
      </c>
    </row>
    <row r="119" spans="1:3" s="52" customFormat="1" ht="0.75" hidden="1" customHeight="1">
      <c r="A119" s="362"/>
      <c r="B119" s="306"/>
      <c r="C119" s="269"/>
    </row>
    <row r="120" spans="1:3" s="52" customFormat="1" ht="27.75" hidden="1" customHeight="1">
      <c r="A120" s="363"/>
      <c r="B120" s="55"/>
      <c r="C120" s="269"/>
    </row>
    <row r="121" spans="1:3" s="52" customFormat="1" ht="20.25" hidden="1">
      <c r="A121" s="363"/>
      <c r="B121" s="55"/>
      <c r="C121" s="270"/>
    </row>
    <row r="122" spans="1:3" s="52" customFormat="1" ht="40.5" hidden="1">
      <c r="A122" s="363" t="s">
        <v>385</v>
      </c>
      <c r="B122" s="55" t="s">
        <v>386</v>
      </c>
      <c r="C122" s="269">
        <f>C123</f>
        <v>0</v>
      </c>
    </row>
    <row r="123" spans="1:3" s="52" customFormat="1" ht="40.5" hidden="1">
      <c r="A123" s="363" t="s">
        <v>387</v>
      </c>
      <c r="B123" s="55" t="s">
        <v>388</v>
      </c>
      <c r="C123" s="270"/>
    </row>
    <row r="124" spans="1:3" s="52" customFormat="1" ht="60.75" hidden="1">
      <c r="A124" s="362" t="s">
        <v>389</v>
      </c>
      <c r="B124" s="54" t="s">
        <v>390</v>
      </c>
      <c r="C124" s="269">
        <f>C125+C127+C129+C131+C133+C135+C137+C139+C141+C143+C145+C147+C149+C154+C159+C161+C163+C165+C167</f>
        <v>0</v>
      </c>
    </row>
    <row r="125" spans="1:3" s="52" customFormat="1" ht="40.5" hidden="1">
      <c r="A125" s="363" t="s">
        <v>391</v>
      </c>
      <c r="B125" s="55" t="s">
        <v>392</v>
      </c>
      <c r="C125" s="269"/>
    </row>
    <row r="126" spans="1:3" s="52" customFormat="1" ht="40.5" hidden="1">
      <c r="A126" s="363" t="s">
        <v>393</v>
      </c>
      <c r="B126" s="55" t="s">
        <v>394</v>
      </c>
      <c r="C126" s="270"/>
    </row>
    <row r="127" spans="1:3" s="52" customFormat="1" ht="20.25" hidden="1">
      <c r="A127" s="363" t="s">
        <v>395</v>
      </c>
      <c r="B127" s="55" t="s">
        <v>396</v>
      </c>
      <c r="C127" s="269">
        <f>C128</f>
        <v>0</v>
      </c>
    </row>
    <row r="128" spans="1:3" s="52" customFormat="1" ht="40.5" hidden="1">
      <c r="A128" s="363" t="s">
        <v>397</v>
      </c>
      <c r="B128" s="59" t="s">
        <v>398</v>
      </c>
      <c r="C128" s="270"/>
    </row>
    <row r="129" spans="1:3" s="52" customFormat="1" ht="40.5" hidden="1">
      <c r="A129" s="363" t="s">
        <v>399</v>
      </c>
      <c r="B129" s="71" t="s">
        <v>400</v>
      </c>
      <c r="C129" s="269">
        <f>C130</f>
        <v>0</v>
      </c>
    </row>
    <row r="130" spans="1:3" s="52" customFormat="1" ht="60.75" hidden="1">
      <c r="A130" s="363" t="s">
        <v>401</v>
      </c>
      <c r="B130" s="71" t="s">
        <v>402</v>
      </c>
      <c r="C130" s="270"/>
    </row>
    <row r="131" spans="1:3" s="52" customFormat="1" ht="20.25" hidden="1">
      <c r="A131" s="363" t="s">
        <v>403</v>
      </c>
      <c r="B131" s="55" t="s">
        <v>404</v>
      </c>
      <c r="C131" s="269"/>
    </row>
    <row r="132" spans="1:3" s="52" customFormat="1" ht="40.5" hidden="1">
      <c r="A132" s="363" t="s">
        <v>405</v>
      </c>
      <c r="B132" s="55" t="s">
        <v>406</v>
      </c>
      <c r="C132" s="270"/>
    </row>
    <row r="133" spans="1:3" s="52" customFormat="1" ht="60.75" hidden="1">
      <c r="A133" s="363" t="s">
        <v>407</v>
      </c>
      <c r="B133" s="55" t="s">
        <v>408</v>
      </c>
      <c r="C133" s="269">
        <f>C134</f>
        <v>0</v>
      </c>
    </row>
    <row r="134" spans="1:3" s="52" customFormat="1" ht="60.75" hidden="1">
      <c r="A134" s="363" t="s">
        <v>409</v>
      </c>
      <c r="B134" s="55" t="s">
        <v>410</v>
      </c>
      <c r="C134" s="270"/>
    </row>
    <row r="135" spans="1:3" s="52" customFormat="1" ht="40.5" hidden="1">
      <c r="A135" s="363" t="s">
        <v>411</v>
      </c>
      <c r="B135" s="55" t="s">
        <v>412</v>
      </c>
      <c r="C135" s="269"/>
    </row>
    <row r="136" spans="1:3" s="52" customFormat="1" ht="60.75" hidden="1">
      <c r="A136" s="363" t="s">
        <v>413</v>
      </c>
      <c r="B136" s="55" t="s">
        <v>414</v>
      </c>
      <c r="C136" s="270"/>
    </row>
    <row r="137" spans="1:3" s="52" customFormat="1" ht="60.75" hidden="1">
      <c r="A137" s="363" t="s">
        <v>415</v>
      </c>
      <c r="B137" s="59" t="s">
        <v>416</v>
      </c>
      <c r="C137" s="269">
        <f>C138</f>
        <v>0</v>
      </c>
    </row>
    <row r="138" spans="1:3" s="52" customFormat="1" ht="60.75" hidden="1">
      <c r="A138" s="363" t="s">
        <v>417</v>
      </c>
      <c r="B138" s="59" t="s">
        <v>418</v>
      </c>
      <c r="C138" s="270"/>
    </row>
    <row r="139" spans="1:3" s="52" customFormat="1" ht="40.5" hidden="1">
      <c r="A139" s="363" t="s">
        <v>419</v>
      </c>
      <c r="B139" s="55" t="s">
        <v>420</v>
      </c>
      <c r="C139" s="269">
        <f>C140</f>
        <v>0</v>
      </c>
    </row>
    <row r="140" spans="1:3" s="52" customFormat="1" ht="40.5" hidden="1">
      <c r="A140" s="363" t="s">
        <v>421</v>
      </c>
      <c r="B140" s="55" t="s">
        <v>422</v>
      </c>
      <c r="C140" s="270"/>
    </row>
    <row r="141" spans="1:3" s="52" customFormat="1" ht="81" hidden="1">
      <c r="A141" s="363" t="s">
        <v>423</v>
      </c>
      <c r="B141" s="72" t="s">
        <v>424</v>
      </c>
      <c r="C141" s="270">
        <f>C142</f>
        <v>0</v>
      </c>
    </row>
    <row r="142" spans="1:3" s="52" customFormat="1" ht="50.25" hidden="1" customHeight="1">
      <c r="A142" s="363" t="s">
        <v>425</v>
      </c>
      <c r="B142" s="72" t="s">
        <v>426</v>
      </c>
      <c r="C142" s="270"/>
    </row>
    <row r="143" spans="1:3" s="52" customFormat="1" ht="40.5" hidden="1">
      <c r="A143" s="363" t="s">
        <v>427</v>
      </c>
      <c r="B143" s="59" t="s">
        <v>438</v>
      </c>
      <c r="C143" s="269">
        <f>C144</f>
        <v>0</v>
      </c>
    </row>
    <row r="144" spans="1:3" s="52" customFormat="1" ht="40.5" hidden="1">
      <c r="A144" s="363" t="s">
        <v>439</v>
      </c>
      <c r="B144" s="59" t="s">
        <v>440</v>
      </c>
      <c r="C144" s="270"/>
    </row>
    <row r="145" spans="1:3" s="52" customFormat="1" ht="40.5" hidden="1">
      <c r="A145" s="363" t="s">
        <v>441</v>
      </c>
      <c r="B145" s="72" t="s">
        <v>442</v>
      </c>
      <c r="C145" s="269">
        <f>C146</f>
        <v>0</v>
      </c>
    </row>
    <row r="146" spans="1:3" s="52" customFormat="1" ht="40.5" hidden="1">
      <c r="A146" s="363" t="s">
        <v>443</v>
      </c>
      <c r="B146" s="72" t="s">
        <v>444</v>
      </c>
      <c r="C146" s="270"/>
    </row>
    <row r="147" spans="1:3" s="52" customFormat="1" ht="40.5" hidden="1">
      <c r="A147" s="363" t="s">
        <v>445</v>
      </c>
      <c r="B147" s="55" t="s">
        <v>446</v>
      </c>
      <c r="C147" s="269">
        <f>C148</f>
        <v>0</v>
      </c>
    </row>
    <row r="148" spans="1:3" s="52" customFormat="1" ht="60.75" hidden="1">
      <c r="A148" s="363" t="s">
        <v>447</v>
      </c>
      <c r="B148" s="55" t="s">
        <v>448</v>
      </c>
      <c r="C148" s="270"/>
    </row>
    <row r="149" spans="1:3" s="52" customFormat="1" ht="101.25" hidden="1">
      <c r="A149" s="363" t="s">
        <v>449</v>
      </c>
      <c r="B149" s="55" t="s">
        <v>450</v>
      </c>
      <c r="C149" s="269">
        <f>C150</f>
        <v>0</v>
      </c>
    </row>
    <row r="150" spans="1:3" s="52" customFormat="1" ht="101.25" hidden="1">
      <c r="A150" s="363" t="s">
        <v>451</v>
      </c>
      <c r="B150" s="55" t="s">
        <v>452</v>
      </c>
      <c r="C150" s="270">
        <f>C151+C152+C153</f>
        <v>0</v>
      </c>
    </row>
    <row r="151" spans="1:3" s="52" customFormat="1" ht="81" hidden="1">
      <c r="A151" s="363" t="s">
        <v>453</v>
      </c>
      <c r="B151" s="55" t="s">
        <v>454</v>
      </c>
      <c r="C151" s="270"/>
    </row>
    <row r="152" spans="1:3" s="52" customFormat="1" ht="81" hidden="1">
      <c r="A152" s="363" t="s">
        <v>455</v>
      </c>
      <c r="B152" s="55" t="s">
        <v>456</v>
      </c>
      <c r="C152" s="270"/>
    </row>
    <row r="153" spans="1:3" s="52" customFormat="1" ht="101.25" hidden="1">
      <c r="A153" s="363" t="s">
        <v>457</v>
      </c>
      <c r="B153" s="55" t="s">
        <v>458</v>
      </c>
      <c r="C153" s="379"/>
    </row>
    <row r="154" spans="1:3" s="52" customFormat="1" ht="60.75" hidden="1">
      <c r="A154" s="363" t="s">
        <v>459</v>
      </c>
      <c r="B154" s="55" t="s">
        <v>460</v>
      </c>
      <c r="C154" s="269">
        <f>C155</f>
        <v>0</v>
      </c>
    </row>
    <row r="155" spans="1:3" s="52" customFormat="1" ht="60.75" hidden="1">
      <c r="A155" s="363" t="s">
        <v>461</v>
      </c>
      <c r="B155" s="55" t="s">
        <v>462</v>
      </c>
      <c r="C155" s="270">
        <f>C156+C157+C158</f>
        <v>0</v>
      </c>
    </row>
    <row r="156" spans="1:3" s="52" customFormat="1" ht="40.5" hidden="1">
      <c r="A156" s="363" t="s">
        <v>463</v>
      </c>
      <c r="B156" s="55" t="s">
        <v>464</v>
      </c>
      <c r="C156" s="270"/>
    </row>
    <row r="157" spans="1:3" s="52" customFormat="1" ht="60.75" hidden="1">
      <c r="A157" s="363" t="s">
        <v>465</v>
      </c>
      <c r="B157" s="55" t="s">
        <v>466</v>
      </c>
      <c r="C157" s="270"/>
    </row>
    <row r="158" spans="1:3" s="52" customFormat="1" ht="81" hidden="1">
      <c r="A158" s="363" t="s">
        <v>467</v>
      </c>
      <c r="B158" s="55" t="s">
        <v>468</v>
      </c>
      <c r="C158" s="379"/>
    </row>
    <row r="159" spans="1:3" s="52" customFormat="1" ht="40.5" hidden="1">
      <c r="A159" s="363" t="s">
        <v>469</v>
      </c>
      <c r="B159" s="72" t="s">
        <v>470</v>
      </c>
      <c r="C159" s="270"/>
    </row>
    <row r="160" spans="1:3" s="52" customFormat="1" ht="40.5" hidden="1">
      <c r="A160" s="363" t="s">
        <v>471</v>
      </c>
      <c r="B160" s="72" t="s">
        <v>472</v>
      </c>
      <c r="C160" s="270"/>
    </row>
    <row r="161" spans="1:3" s="52" customFormat="1" ht="40.5" hidden="1">
      <c r="A161" s="363" t="s">
        <v>473</v>
      </c>
      <c r="B161" s="55" t="s">
        <v>474</v>
      </c>
      <c r="C161" s="269">
        <f>C162</f>
        <v>0</v>
      </c>
    </row>
    <row r="162" spans="1:3" s="52" customFormat="1" ht="60.75" hidden="1">
      <c r="A162" s="363" t="s">
        <v>475</v>
      </c>
      <c r="B162" s="55" t="s">
        <v>476</v>
      </c>
      <c r="C162" s="270"/>
    </row>
    <row r="163" spans="1:3" s="52" customFormat="1" ht="40.5" hidden="1">
      <c r="A163" s="363" t="s">
        <v>477</v>
      </c>
      <c r="B163" s="73" t="s">
        <v>478</v>
      </c>
      <c r="C163" s="270">
        <f>C164</f>
        <v>0</v>
      </c>
    </row>
    <row r="164" spans="1:3" s="52" customFormat="1" ht="20.25" hidden="1" customHeight="1">
      <c r="A164" s="363" t="s">
        <v>479</v>
      </c>
      <c r="B164" s="74" t="s">
        <v>480</v>
      </c>
      <c r="C164" s="270"/>
    </row>
    <row r="165" spans="1:3" s="52" customFormat="1" ht="24" hidden="1" customHeight="1">
      <c r="A165" s="363" t="s">
        <v>481</v>
      </c>
      <c r="B165" s="75" t="s">
        <v>482</v>
      </c>
      <c r="C165" s="270">
        <f>C166</f>
        <v>0</v>
      </c>
    </row>
    <row r="166" spans="1:3" s="52" customFormat="1" ht="22.5" hidden="1" customHeight="1">
      <c r="A166" s="371" t="s">
        <v>483</v>
      </c>
      <c r="B166" s="75" t="s">
        <v>484</v>
      </c>
      <c r="C166" s="372"/>
    </row>
    <row r="167" spans="1:3" s="52" customFormat="1" ht="21" hidden="1" customHeight="1">
      <c r="A167" s="363" t="s">
        <v>485</v>
      </c>
      <c r="B167" s="55" t="s">
        <v>486</v>
      </c>
      <c r="C167" s="269">
        <f>C168</f>
        <v>0</v>
      </c>
    </row>
    <row r="168" spans="1:3" s="52" customFormat="1" ht="22.5" hidden="1" customHeight="1">
      <c r="A168" s="373" t="s">
        <v>487</v>
      </c>
      <c r="B168" s="303" t="s">
        <v>488</v>
      </c>
      <c r="C168" s="270"/>
    </row>
    <row r="169" spans="1:3" s="52" customFormat="1" ht="41.25" customHeight="1">
      <c r="A169" s="331" t="s">
        <v>644</v>
      </c>
      <c r="B169" s="331" t="s">
        <v>645</v>
      </c>
      <c r="C169" s="443">
        <f>C172+C177+C170+C175+C179</f>
        <v>31411550.949999999</v>
      </c>
    </row>
    <row r="170" spans="1:3" s="52" customFormat="1" ht="122.25" customHeight="1">
      <c r="A170" s="442" t="s">
        <v>745</v>
      </c>
      <c r="B170" s="396" t="s">
        <v>744</v>
      </c>
      <c r="C170" s="294">
        <f>C171</f>
        <v>6243476.9000000004</v>
      </c>
    </row>
    <row r="171" spans="1:3" s="52" customFormat="1" ht="130.5" customHeight="1">
      <c r="A171" s="442" t="s">
        <v>743</v>
      </c>
      <c r="B171" s="293" t="s">
        <v>742</v>
      </c>
      <c r="C171" s="444">
        <v>6243476.9000000004</v>
      </c>
    </row>
    <row r="172" spans="1:3" s="52" customFormat="1" ht="85.5" customHeight="1">
      <c r="A172" s="397" t="s">
        <v>702</v>
      </c>
      <c r="B172" s="304" t="s">
        <v>701</v>
      </c>
      <c r="C172" s="369">
        <f>C173</f>
        <v>31674.05</v>
      </c>
    </row>
    <row r="173" spans="1:3" s="52" customFormat="1" ht="84.75" customHeight="1">
      <c r="A173" s="397" t="s">
        <v>700</v>
      </c>
      <c r="B173" s="304" t="s">
        <v>699</v>
      </c>
      <c r="C173" s="369">
        <f>C174</f>
        <v>31674.05</v>
      </c>
    </row>
    <row r="174" spans="1:3" s="52" customFormat="1" ht="81.75" customHeight="1">
      <c r="A174" s="397" t="s">
        <v>694</v>
      </c>
      <c r="B174" s="304" t="s">
        <v>695</v>
      </c>
      <c r="C174" s="369">
        <v>31674.05</v>
      </c>
    </row>
    <row r="175" spans="1:3" s="52" customFormat="1" ht="58.5" customHeight="1">
      <c r="A175" s="397" t="s">
        <v>760</v>
      </c>
      <c r="B175" s="304" t="s">
        <v>762</v>
      </c>
      <c r="C175" s="369">
        <f>C176</f>
        <v>9082000</v>
      </c>
    </row>
    <row r="176" spans="1:3" s="52" customFormat="1" ht="60.75" customHeight="1">
      <c r="A176" s="397" t="s">
        <v>761</v>
      </c>
      <c r="B176" s="304" t="s">
        <v>763</v>
      </c>
      <c r="C176" s="369">
        <v>9082000</v>
      </c>
    </row>
    <row r="177" spans="1:3" s="52" customFormat="1" ht="25.5" customHeight="1">
      <c r="A177" s="397" t="s">
        <v>714</v>
      </c>
      <c r="B177" s="304" t="s">
        <v>716</v>
      </c>
      <c r="C177" s="369">
        <f>C178</f>
        <v>0</v>
      </c>
    </row>
    <row r="178" spans="1:3" s="52" customFormat="1" ht="41.25" customHeight="1">
      <c r="A178" s="397" t="s">
        <v>715</v>
      </c>
      <c r="B178" s="399" t="s">
        <v>713</v>
      </c>
      <c r="C178" s="369">
        <v>0</v>
      </c>
    </row>
    <row r="179" spans="1:3" s="52" customFormat="1" ht="63" customHeight="1">
      <c r="A179" s="380" t="s">
        <v>767</v>
      </c>
      <c r="B179" s="399" t="s">
        <v>766</v>
      </c>
      <c r="C179" s="369">
        <f>C180</f>
        <v>16054400</v>
      </c>
    </row>
    <row r="180" spans="1:3" s="52" customFormat="1" ht="61.5" customHeight="1">
      <c r="A180" s="380" t="s">
        <v>765</v>
      </c>
      <c r="B180" s="399" t="s">
        <v>764</v>
      </c>
      <c r="C180" s="369">
        <v>16054400</v>
      </c>
    </row>
    <row r="181" spans="1:3" s="52" customFormat="1" ht="21.75" customHeight="1">
      <c r="A181" s="381" t="s">
        <v>655</v>
      </c>
      <c r="B181" s="398" t="s">
        <v>621</v>
      </c>
      <c r="C181" s="370">
        <f>C186+C188+C190</f>
        <v>360900</v>
      </c>
    </row>
    <row r="182" spans="1:3" s="52" customFormat="1" ht="56.25" hidden="1" customHeight="1">
      <c r="A182" s="380" t="s">
        <v>489</v>
      </c>
      <c r="B182" s="293" t="s">
        <v>490</v>
      </c>
      <c r="C182" s="370"/>
    </row>
    <row r="183" spans="1:3" s="52" customFormat="1" ht="56.25" hidden="1" customHeight="1">
      <c r="A183" s="380" t="s">
        <v>491</v>
      </c>
      <c r="B183" s="293" t="s">
        <v>492</v>
      </c>
      <c r="C183" s="369"/>
    </row>
    <row r="184" spans="1:3" s="52" customFormat="1" ht="26.25" hidden="1" customHeight="1">
      <c r="A184" s="380" t="s">
        <v>493</v>
      </c>
      <c r="B184" s="293" t="s">
        <v>494</v>
      </c>
      <c r="C184" s="369">
        <f>C185</f>
        <v>0</v>
      </c>
    </row>
    <row r="185" spans="1:3" s="52" customFormat="1" ht="36" hidden="1" customHeight="1">
      <c r="A185" s="380" t="s">
        <v>495</v>
      </c>
      <c r="B185" s="293" t="s">
        <v>496</v>
      </c>
      <c r="C185" s="369"/>
    </row>
    <row r="186" spans="1:3" s="52" customFormat="1" ht="42" customHeight="1">
      <c r="A186" s="380" t="s">
        <v>620</v>
      </c>
      <c r="B186" s="304" t="s">
        <v>619</v>
      </c>
      <c r="C186" s="369">
        <f>C187</f>
        <v>316900</v>
      </c>
    </row>
    <row r="187" spans="1:3" s="52" customFormat="1" ht="42" customHeight="1">
      <c r="A187" s="380" t="s">
        <v>618</v>
      </c>
      <c r="B187" s="304" t="s">
        <v>553</v>
      </c>
      <c r="C187" s="369">
        <v>316900</v>
      </c>
    </row>
    <row r="188" spans="1:3" s="52" customFormat="1" ht="42" customHeight="1">
      <c r="A188" s="380" t="s">
        <v>661</v>
      </c>
      <c r="B188" s="304" t="s">
        <v>662</v>
      </c>
      <c r="C188" s="369">
        <f>C189</f>
        <v>1000</v>
      </c>
    </row>
    <row r="189" spans="1:3" s="52" customFormat="1" ht="42" customHeight="1">
      <c r="A189" s="380" t="s">
        <v>659</v>
      </c>
      <c r="B189" s="304" t="s">
        <v>660</v>
      </c>
      <c r="C189" s="369">
        <v>1000</v>
      </c>
    </row>
    <row r="190" spans="1:3" s="52" customFormat="1" ht="42" customHeight="1">
      <c r="A190" s="380" t="s">
        <v>623</v>
      </c>
      <c r="B190" s="304" t="s">
        <v>603</v>
      </c>
      <c r="C190" s="369">
        <f>C191</f>
        <v>43000</v>
      </c>
    </row>
    <row r="191" spans="1:3" s="52" customFormat="1" ht="42" customHeight="1">
      <c r="A191" s="391" t="s">
        <v>624</v>
      </c>
      <c r="B191" s="304" t="s">
        <v>602</v>
      </c>
      <c r="C191" s="392">
        <v>43000</v>
      </c>
    </row>
    <row r="192" spans="1:3" s="52" customFormat="1" ht="19.5" customHeight="1">
      <c r="A192" s="331" t="s">
        <v>657</v>
      </c>
      <c r="B192" s="325" t="s">
        <v>656</v>
      </c>
      <c r="C192" s="332">
        <f>C193</f>
        <v>0</v>
      </c>
    </row>
    <row r="193" spans="1:3" s="52" customFormat="1" ht="39.75" customHeight="1">
      <c r="A193" s="293" t="s">
        <v>651</v>
      </c>
      <c r="B193" s="295" t="s">
        <v>650</v>
      </c>
      <c r="C193" s="294">
        <f>C194</f>
        <v>0</v>
      </c>
    </row>
    <row r="194" spans="1:3" s="52" customFormat="1" ht="63" customHeight="1">
      <c r="A194" s="293" t="s">
        <v>649</v>
      </c>
      <c r="B194" s="295" t="s">
        <v>648</v>
      </c>
      <c r="C194" s="294">
        <f>C195</f>
        <v>0</v>
      </c>
    </row>
    <row r="195" spans="1:3" s="52" customFormat="1" ht="64.5" customHeight="1">
      <c r="A195" s="293" t="s">
        <v>646</v>
      </c>
      <c r="B195" s="304" t="s">
        <v>647</v>
      </c>
      <c r="C195" s="294">
        <v>0</v>
      </c>
    </row>
    <row r="196" spans="1:3" s="52" customFormat="1" ht="68.25" hidden="1" customHeight="1">
      <c r="A196" s="363" t="s">
        <v>501</v>
      </c>
      <c r="B196" s="305" t="s">
        <v>502</v>
      </c>
      <c r="C196" s="270">
        <f>C197</f>
        <v>0</v>
      </c>
    </row>
    <row r="197" spans="1:3" s="52" customFormat="1" ht="60.75" hidden="1" customHeight="1">
      <c r="A197" s="363" t="s">
        <v>503</v>
      </c>
      <c r="B197" s="55" t="s">
        <v>504</v>
      </c>
      <c r="C197" s="270"/>
    </row>
    <row r="198" spans="1:3" s="52" customFormat="1" ht="29.25" hidden="1" customHeight="1">
      <c r="A198" s="362" t="s">
        <v>505</v>
      </c>
      <c r="B198" s="54" t="s">
        <v>506</v>
      </c>
      <c r="C198" s="269">
        <f>C202</f>
        <v>0</v>
      </c>
    </row>
    <row r="199" spans="1:3" s="52" customFormat="1" ht="61.5" hidden="1" thickBot="1">
      <c r="A199" s="363" t="s">
        <v>507</v>
      </c>
      <c r="B199" s="55" t="s">
        <v>508</v>
      </c>
      <c r="C199" s="269">
        <f>C200</f>
        <v>0</v>
      </c>
    </row>
    <row r="200" spans="1:3" s="52" customFormat="1" ht="61.5" hidden="1" thickBot="1">
      <c r="A200" s="363" t="s">
        <v>509</v>
      </c>
      <c r="B200" s="55" t="s">
        <v>510</v>
      </c>
      <c r="C200" s="270"/>
    </row>
    <row r="201" spans="1:3" s="52" customFormat="1" ht="61.5" hidden="1" thickBot="1">
      <c r="A201" s="363" t="s">
        <v>511</v>
      </c>
      <c r="B201" s="76" t="s">
        <v>512</v>
      </c>
      <c r="C201" s="269">
        <f>C202</f>
        <v>0</v>
      </c>
    </row>
    <row r="202" spans="1:3" s="52" customFormat="1" ht="57" hidden="1" customHeight="1">
      <c r="A202" s="363" t="s">
        <v>507</v>
      </c>
      <c r="B202" s="55" t="s">
        <v>508</v>
      </c>
      <c r="C202" s="270">
        <f>C203</f>
        <v>0</v>
      </c>
    </row>
    <row r="203" spans="1:3" s="52" customFormat="1" ht="57" hidden="1" customHeight="1">
      <c r="A203" s="363" t="s">
        <v>509</v>
      </c>
      <c r="B203" s="55" t="s">
        <v>552</v>
      </c>
      <c r="C203" s="270">
        <v>0</v>
      </c>
    </row>
    <row r="204" spans="1:3" s="52" customFormat="1" ht="31.5" hidden="1" customHeight="1">
      <c r="A204" s="362" t="s">
        <v>557</v>
      </c>
      <c r="B204" s="54" t="s">
        <v>530</v>
      </c>
      <c r="C204" s="269">
        <f>C205</f>
        <v>0</v>
      </c>
    </row>
    <row r="205" spans="1:3" s="52" customFormat="1" ht="31.5" hidden="1" customHeight="1">
      <c r="A205" s="363" t="s">
        <v>558</v>
      </c>
      <c r="B205" s="55" t="s">
        <v>556</v>
      </c>
      <c r="C205" s="270">
        <f>C206</f>
        <v>0</v>
      </c>
    </row>
    <row r="206" spans="1:3" s="52" customFormat="1" ht="33" hidden="1" customHeight="1">
      <c r="A206" s="363" t="s">
        <v>555</v>
      </c>
      <c r="B206" s="55" t="s">
        <v>556</v>
      </c>
      <c r="C206" s="270">
        <v>0</v>
      </c>
    </row>
    <row r="207" spans="1:3" s="52" customFormat="1" ht="23.25" hidden="1" customHeight="1">
      <c r="A207" s="363" t="s">
        <v>513</v>
      </c>
      <c r="B207" s="55" t="s">
        <v>514</v>
      </c>
      <c r="C207" s="270"/>
    </row>
    <row r="208" spans="1:3" s="52" customFormat="1" ht="21.75" hidden="1" customHeight="1">
      <c r="A208" s="363" t="s">
        <v>515</v>
      </c>
      <c r="B208" s="55" t="s">
        <v>516</v>
      </c>
      <c r="C208" s="269"/>
    </row>
    <row r="209" spans="1:3" s="52" customFormat="1" ht="19.5" hidden="1" customHeight="1">
      <c r="A209" s="363" t="s">
        <v>517</v>
      </c>
      <c r="B209" s="55" t="s">
        <v>518</v>
      </c>
      <c r="C209" s="270"/>
    </row>
    <row r="210" spans="1:3" s="64" customFormat="1" ht="20.25" hidden="1" customHeight="1">
      <c r="A210" s="374" t="s">
        <v>519</v>
      </c>
      <c r="B210" s="63" t="s">
        <v>520</v>
      </c>
      <c r="C210" s="269">
        <f>C211</f>
        <v>0</v>
      </c>
    </row>
    <row r="211" spans="1:3" s="64" customFormat="1" ht="21.75" hidden="1" customHeight="1">
      <c r="A211" s="374" t="s">
        <v>521</v>
      </c>
      <c r="B211" s="63" t="s">
        <v>522</v>
      </c>
      <c r="C211" s="270"/>
    </row>
    <row r="212" spans="1:3" s="64" customFormat="1" ht="19.5" hidden="1" customHeight="1">
      <c r="A212" s="363" t="s">
        <v>523</v>
      </c>
      <c r="B212" s="77" t="s">
        <v>524</v>
      </c>
      <c r="C212" s="269">
        <f>C213</f>
        <v>0</v>
      </c>
    </row>
    <row r="213" spans="1:3" s="64" customFormat="1" ht="19.5" hidden="1" customHeight="1">
      <c r="A213" s="363" t="s">
        <v>525</v>
      </c>
      <c r="B213" s="77" t="s">
        <v>526</v>
      </c>
      <c r="C213" s="270"/>
    </row>
    <row r="214" spans="1:3" s="52" customFormat="1" ht="0.75" customHeight="1">
      <c r="A214" s="363" t="s">
        <v>527</v>
      </c>
      <c r="B214" s="59" t="s">
        <v>528</v>
      </c>
      <c r="C214" s="269">
        <f>C215</f>
        <v>0</v>
      </c>
    </row>
    <row r="215" spans="1:3" s="52" customFormat="1" ht="37.5" hidden="1" customHeight="1">
      <c r="A215" s="363" t="s">
        <v>513</v>
      </c>
      <c r="B215" s="59" t="s">
        <v>514</v>
      </c>
      <c r="C215" s="382"/>
    </row>
    <row r="216" spans="1:3" s="52" customFormat="1" ht="40.5" customHeight="1">
      <c r="A216" s="331" t="s">
        <v>698</v>
      </c>
      <c r="B216" s="400" t="s">
        <v>697</v>
      </c>
      <c r="C216" s="269">
        <f>C217</f>
        <v>0</v>
      </c>
    </row>
    <row r="217" spans="1:3" s="52" customFormat="1" ht="37.5" customHeight="1">
      <c r="A217" s="380" t="s">
        <v>747</v>
      </c>
      <c r="B217" s="304" t="s">
        <v>696</v>
      </c>
      <c r="C217" s="369">
        <f>C218</f>
        <v>0</v>
      </c>
    </row>
    <row r="218" spans="1:3" s="52" customFormat="1" ht="102" customHeight="1" thickBot="1">
      <c r="A218" s="363" t="s">
        <v>746</v>
      </c>
      <c r="B218" s="396" t="s">
        <v>693</v>
      </c>
      <c r="C218" s="270">
        <v>0</v>
      </c>
    </row>
    <row r="219" spans="1:3" s="52" customFormat="1" ht="21.75" hidden="1" customHeight="1" thickBot="1">
      <c r="A219" s="362" t="s">
        <v>529</v>
      </c>
      <c r="B219" s="54" t="s">
        <v>530</v>
      </c>
      <c r="C219" s="269">
        <f>C220</f>
        <v>0</v>
      </c>
    </row>
    <row r="220" spans="1:3" s="52" customFormat="1" ht="21.75" hidden="1" customHeight="1" thickBot="1">
      <c r="A220" s="363" t="s">
        <v>531</v>
      </c>
      <c r="B220" s="55" t="s">
        <v>532</v>
      </c>
      <c r="C220" s="270">
        <f>C221</f>
        <v>0</v>
      </c>
    </row>
    <row r="221" spans="1:3" s="52" customFormat="1" ht="21.75" hidden="1" customHeight="1" thickBot="1">
      <c r="A221" s="363" t="s">
        <v>533</v>
      </c>
      <c r="B221" s="55" t="s">
        <v>532</v>
      </c>
      <c r="C221" s="393"/>
    </row>
    <row r="222" spans="1:3" s="52" customFormat="1" ht="23.25" customHeight="1">
      <c r="A222" s="383" t="s">
        <v>534</v>
      </c>
      <c r="B222" s="384" t="s">
        <v>535</v>
      </c>
      <c r="C222" s="394">
        <f>C17+C117</f>
        <v>58235950.950000003</v>
      </c>
    </row>
    <row r="223" spans="1:3" s="52" customFormat="1" ht="12.75" hidden="1" customHeight="1">
      <c r="A223" s="78"/>
      <c r="B223" s="78" t="s">
        <v>536</v>
      </c>
      <c r="C223" s="79"/>
    </row>
    <row r="224" spans="1:3" s="52" customFormat="1" ht="20.25" hidden="1">
      <c r="A224" s="78"/>
      <c r="B224" s="78" t="s">
        <v>537</v>
      </c>
      <c r="C224" s="79"/>
    </row>
    <row r="225" spans="1:3" s="52" customFormat="1" ht="20.25" hidden="1">
      <c r="A225" s="78"/>
      <c r="B225" s="78" t="s">
        <v>538</v>
      </c>
      <c r="C225" s="79"/>
    </row>
    <row r="226" spans="1:3" s="52" customFormat="1" ht="20.25" hidden="1">
      <c r="A226" s="78"/>
      <c r="B226" s="78" t="s">
        <v>539</v>
      </c>
      <c r="C226" s="79"/>
    </row>
    <row r="227" spans="1:3" s="52" customFormat="1" ht="20.25" hidden="1">
      <c r="A227" s="78"/>
      <c r="B227" s="78" t="s">
        <v>540</v>
      </c>
      <c r="C227" s="79"/>
    </row>
    <row r="228" spans="1:3" s="52" customFormat="1" ht="20.25" hidden="1">
      <c r="A228" s="78"/>
      <c r="B228" s="78" t="s">
        <v>541</v>
      </c>
      <c r="C228" s="79"/>
    </row>
    <row r="229" spans="1:3" s="52" customFormat="1" ht="20.25" hidden="1">
      <c r="A229" s="78"/>
      <c r="B229" s="78"/>
      <c r="C229" s="79"/>
    </row>
    <row r="230" spans="1:3" s="52" customFormat="1" ht="20.25" hidden="1">
      <c r="A230" s="78"/>
      <c r="B230" s="78" t="s">
        <v>542</v>
      </c>
      <c r="C230" s="80"/>
    </row>
    <row r="231" spans="1:3" s="52" customFormat="1" ht="20.25" hidden="1">
      <c r="A231" s="78"/>
      <c r="B231" s="81" t="s">
        <v>543</v>
      </c>
      <c r="C231" s="80"/>
    </row>
    <row r="232" spans="1:3" ht="18.75">
      <c r="A232" s="4"/>
      <c r="B232" s="4"/>
      <c r="C232" s="49"/>
    </row>
  </sheetData>
  <sheetProtection selectLockedCells="1" selectUnlockedCells="1"/>
  <mergeCells count="4">
    <mergeCell ref="A14:C14"/>
    <mergeCell ref="A12:C12"/>
    <mergeCell ref="A13:C13"/>
    <mergeCell ref="B9:C9"/>
  </mergeCells>
  <pageMargins left="0.78740157480314965" right="0.39370078740157483" top="0.19685039370078741" bottom="0.39370078740157483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99"/>
  <sheetViews>
    <sheetView view="pageBreakPreview" zoomScaleNormal="80" workbookViewId="0">
      <selection activeCell="D25" sqref="D25"/>
    </sheetView>
  </sheetViews>
  <sheetFormatPr defaultRowHeight="12.75"/>
  <cols>
    <col min="1" max="1" width="77.28515625" customWidth="1"/>
    <col min="2" max="2" width="9.5703125" style="87" customWidth="1"/>
    <col min="3" max="3" width="8" style="88" customWidth="1"/>
    <col min="4" max="4" width="7.140625" style="88" customWidth="1"/>
    <col min="5" max="5" width="17.140625" style="88" customWidth="1"/>
    <col min="6" max="6" width="8.7109375" style="88" customWidth="1"/>
    <col min="7" max="7" width="24.140625" style="89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157</v>
      </c>
      <c r="B1" s="109"/>
      <c r="C1" s="437" t="s">
        <v>717</v>
      </c>
      <c r="D1" s="311"/>
      <c r="E1" s="90"/>
      <c r="F1" s="90"/>
      <c r="G1" s="90"/>
      <c r="H1" s="90"/>
    </row>
    <row r="2" spans="1:9" ht="16.5">
      <c r="B2" s="109"/>
      <c r="C2" s="437" t="s">
        <v>719</v>
      </c>
      <c r="D2" s="311"/>
      <c r="E2" s="311"/>
      <c r="F2" s="311"/>
      <c r="G2" s="312"/>
      <c r="H2" s="312"/>
      <c r="I2" s="311"/>
    </row>
    <row r="3" spans="1:9" ht="16.5">
      <c r="B3" s="109"/>
      <c r="C3" s="437" t="s">
        <v>4</v>
      </c>
      <c r="D3" s="311"/>
      <c r="E3" s="311"/>
      <c r="F3" s="311"/>
      <c r="G3" s="313"/>
      <c r="H3" s="313"/>
      <c r="I3" s="311"/>
    </row>
    <row r="4" spans="1:9" ht="16.5">
      <c r="B4" s="109"/>
      <c r="C4" s="314" t="s">
        <v>720</v>
      </c>
      <c r="D4" s="315"/>
      <c r="E4" s="315"/>
      <c r="F4" s="315"/>
      <c r="G4" s="312"/>
      <c r="H4" s="312"/>
      <c r="I4" s="315"/>
    </row>
    <row r="5" spans="1:9" ht="16.5">
      <c r="B5" s="109"/>
      <c r="C5" s="314" t="s">
        <v>724</v>
      </c>
      <c r="D5" s="315"/>
      <c r="E5" s="315"/>
      <c r="F5" s="315"/>
      <c r="G5" s="312"/>
      <c r="H5" s="312"/>
      <c r="I5" s="315"/>
    </row>
    <row r="6" spans="1:9" ht="16.5">
      <c r="B6" s="109"/>
      <c r="C6" s="314" t="s">
        <v>721</v>
      </c>
      <c r="D6" s="316"/>
      <c r="E6" s="316"/>
      <c r="F6" s="316"/>
      <c r="G6" s="316"/>
      <c r="H6" s="316"/>
      <c r="I6" s="316"/>
    </row>
    <row r="7" spans="1:9" ht="16.5">
      <c r="B7" s="109"/>
      <c r="C7" s="437" t="s">
        <v>722</v>
      </c>
      <c r="D7" s="311"/>
      <c r="E7" s="311"/>
      <c r="F7" s="316"/>
      <c r="G7" s="316"/>
      <c r="H7" s="316"/>
      <c r="I7" s="316"/>
    </row>
    <row r="8" spans="1:9" ht="16.5">
      <c r="B8" s="109"/>
      <c r="C8" s="314" t="s">
        <v>723</v>
      </c>
      <c r="D8" s="315"/>
      <c r="E8" s="315"/>
      <c r="F8" s="315"/>
      <c r="G8" s="312"/>
      <c r="H8" s="312"/>
      <c r="I8" s="315"/>
    </row>
    <row r="9" spans="1:9" ht="16.5">
      <c r="B9" s="109"/>
      <c r="C9" s="314" t="s">
        <v>757</v>
      </c>
      <c r="D9" s="315"/>
      <c r="E9" s="315"/>
      <c r="F9" s="315"/>
      <c r="G9" s="312"/>
      <c r="H9" s="312"/>
      <c r="I9" s="315"/>
    </row>
    <row r="10" spans="1:9" ht="16.5">
      <c r="B10" s="109"/>
      <c r="C10" s="314" t="s">
        <v>770</v>
      </c>
      <c r="D10" s="315"/>
      <c r="E10" s="315"/>
      <c r="F10" s="315"/>
      <c r="G10" s="312"/>
      <c r="H10" s="312"/>
      <c r="I10" s="315"/>
    </row>
    <row r="11" spans="1:9" ht="19.5" customHeight="1"/>
    <row r="12" spans="1:9" ht="18.75">
      <c r="A12" s="457" t="s">
        <v>3</v>
      </c>
      <c r="B12" s="457"/>
      <c r="C12" s="457"/>
      <c r="D12" s="457"/>
      <c r="E12" s="457"/>
      <c r="F12" s="457"/>
      <c r="G12" s="457"/>
    </row>
    <row r="13" spans="1:9" ht="18.75" customHeight="1">
      <c r="A13" s="458" t="s">
        <v>499</v>
      </c>
      <c r="B13" s="458"/>
      <c r="C13" s="458"/>
      <c r="D13" s="458"/>
      <c r="E13" s="458"/>
      <c r="F13" s="458"/>
      <c r="G13" s="458"/>
    </row>
    <row r="14" spans="1:9" ht="18.75" customHeight="1">
      <c r="A14" s="458" t="s">
        <v>4</v>
      </c>
      <c r="B14" s="458"/>
      <c r="C14" s="458"/>
      <c r="D14" s="458"/>
      <c r="E14" s="458"/>
      <c r="F14" s="458"/>
      <c r="G14" s="458"/>
    </row>
    <row r="15" spans="1:9" ht="18.75" customHeight="1">
      <c r="A15" s="458" t="s">
        <v>669</v>
      </c>
      <c r="B15" s="458"/>
      <c r="C15" s="458"/>
      <c r="D15" s="458"/>
      <c r="E15" s="458"/>
      <c r="F15" s="458"/>
      <c r="G15" s="458"/>
    </row>
    <row r="16" spans="1:9" ht="19.5" thickBot="1">
      <c r="A16" s="83"/>
      <c r="B16" s="93"/>
      <c r="C16" s="94" t="s">
        <v>157</v>
      </c>
      <c r="D16" s="95"/>
      <c r="E16" s="95"/>
      <c r="F16" s="95"/>
      <c r="G16" s="96" t="s">
        <v>99</v>
      </c>
    </row>
    <row r="17" spans="1:7" ht="32.25" customHeight="1" thickBot="1">
      <c r="A17" s="213" t="s">
        <v>101</v>
      </c>
      <c r="B17" s="214"/>
      <c r="C17" s="215" t="s">
        <v>5</v>
      </c>
      <c r="D17" s="215" t="s">
        <v>6</v>
      </c>
      <c r="E17" s="215" t="s">
        <v>7</v>
      </c>
      <c r="F17" s="215" t="s">
        <v>8</v>
      </c>
      <c r="G17" s="216" t="s">
        <v>670</v>
      </c>
    </row>
    <row r="18" spans="1:7" ht="36" customHeight="1">
      <c r="A18" s="405" t="s">
        <v>1</v>
      </c>
      <c r="B18" s="406" t="s">
        <v>0</v>
      </c>
      <c r="C18" s="407"/>
      <c r="D18" s="407"/>
      <c r="E18" s="407"/>
      <c r="F18" s="407"/>
      <c r="G18" s="408"/>
    </row>
    <row r="19" spans="1:7" ht="16.5">
      <c r="A19" s="170" t="s">
        <v>9</v>
      </c>
      <c r="B19" s="157" t="s">
        <v>0</v>
      </c>
      <c r="C19" s="158" t="s">
        <v>10</v>
      </c>
      <c r="D19" s="158"/>
      <c r="E19" s="158"/>
      <c r="F19" s="158"/>
      <c r="G19" s="171">
        <f>G20+G25+G30+G45+G40</f>
        <v>5808337</v>
      </c>
    </row>
    <row r="20" spans="1:7" ht="33">
      <c r="A20" s="409" t="s">
        <v>11</v>
      </c>
      <c r="B20" s="159" t="s">
        <v>0</v>
      </c>
      <c r="C20" s="159" t="s">
        <v>10</v>
      </c>
      <c r="D20" s="160" t="s">
        <v>12</v>
      </c>
      <c r="E20" s="160"/>
      <c r="F20" s="160"/>
      <c r="G20" s="172">
        <f>G21</f>
        <v>1226285</v>
      </c>
    </row>
    <row r="21" spans="1:7" ht="49.5">
      <c r="A21" s="139" t="s">
        <v>13</v>
      </c>
      <c r="B21" s="161" t="s">
        <v>0</v>
      </c>
      <c r="C21" s="161" t="s">
        <v>10</v>
      </c>
      <c r="D21" s="161" t="s">
        <v>12</v>
      </c>
      <c r="E21" s="162" t="s">
        <v>246</v>
      </c>
      <c r="F21" s="163"/>
      <c r="G21" s="173">
        <f>G22</f>
        <v>1226285</v>
      </c>
    </row>
    <row r="22" spans="1:7" ht="16.5">
      <c r="A22" s="139" t="s">
        <v>14</v>
      </c>
      <c r="B22" s="161" t="s">
        <v>0</v>
      </c>
      <c r="C22" s="161" t="s">
        <v>10</v>
      </c>
      <c r="D22" s="163" t="s">
        <v>12</v>
      </c>
      <c r="E22" s="162" t="s">
        <v>247</v>
      </c>
      <c r="F22" s="163"/>
      <c r="G22" s="173">
        <f>G23</f>
        <v>1226285</v>
      </c>
    </row>
    <row r="23" spans="1:7" ht="20.25" customHeight="1">
      <c r="A23" s="139" t="s">
        <v>15</v>
      </c>
      <c r="B23" s="161" t="s">
        <v>0</v>
      </c>
      <c r="C23" s="161" t="s">
        <v>10</v>
      </c>
      <c r="D23" s="161" t="s">
        <v>12</v>
      </c>
      <c r="E23" s="162" t="s">
        <v>248</v>
      </c>
      <c r="F23" s="163"/>
      <c r="G23" s="173">
        <f>G24</f>
        <v>1226285</v>
      </c>
    </row>
    <row r="24" spans="1:7" ht="21.75" customHeight="1">
      <c r="A24" s="139" t="s">
        <v>16</v>
      </c>
      <c r="B24" s="161" t="s">
        <v>0</v>
      </c>
      <c r="C24" s="161" t="s">
        <v>10</v>
      </c>
      <c r="D24" s="161" t="s">
        <v>12</v>
      </c>
      <c r="E24" s="162" t="s">
        <v>248</v>
      </c>
      <c r="F24" s="163" t="s">
        <v>17</v>
      </c>
      <c r="G24" s="173">
        <v>1226285</v>
      </c>
    </row>
    <row r="25" spans="1:7" ht="54.75" customHeight="1">
      <c r="A25" s="409" t="s">
        <v>18</v>
      </c>
      <c r="B25" s="159" t="s">
        <v>0</v>
      </c>
      <c r="C25" s="159" t="s">
        <v>10</v>
      </c>
      <c r="D25" s="160" t="s">
        <v>19</v>
      </c>
      <c r="E25" s="160"/>
      <c r="F25" s="160"/>
      <c r="G25" s="172">
        <f>G26</f>
        <v>441896</v>
      </c>
    </row>
    <row r="26" spans="1:7" ht="49.5">
      <c r="A26" s="139" t="s">
        <v>13</v>
      </c>
      <c r="B26" s="161" t="s">
        <v>0</v>
      </c>
      <c r="C26" s="161" t="s">
        <v>10</v>
      </c>
      <c r="D26" s="163" t="s">
        <v>19</v>
      </c>
      <c r="E26" s="162" t="s">
        <v>246</v>
      </c>
      <c r="F26" s="163"/>
      <c r="G26" s="173">
        <f>G27</f>
        <v>441896</v>
      </c>
    </row>
    <row r="27" spans="1:7" ht="33.75" customHeight="1">
      <c r="A27" s="139" t="s">
        <v>20</v>
      </c>
      <c r="B27" s="161" t="s">
        <v>0</v>
      </c>
      <c r="C27" s="161" t="s">
        <v>10</v>
      </c>
      <c r="D27" s="163" t="s">
        <v>19</v>
      </c>
      <c r="E27" s="162" t="s">
        <v>249</v>
      </c>
      <c r="F27" s="163"/>
      <c r="G27" s="173">
        <f>G28</f>
        <v>441896</v>
      </c>
    </row>
    <row r="28" spans="1:7" ht="36" customHeight="1">
      <c r="A28" s="139" t="s">
        <v>21</v>
      </c>
      <c r="B28" s="161" t="s">
        <v>0</v>
      </c>
      <c r="C28" s="161" t="s">
        <v>10</v>
      </c>
      <c r="D28" s="163" t="s">
        <v>19</v>
      </c>
      <c r="E28" s="162" t="s">
        <v>250</v>
      </c>
      <c r="F28" s="163"/>
      <c r="G28" s="173">
        <f>G29</f>
        <v>441896</v>
      </c>
    </row>
    <row r="29" spans="1:7" ht="24" customHeight="1">
      <c r="A29" s="139" t="s">
        <v>16</v>
      </c>
      <c r="B29" s="161" t="s">
        <v>0</v>
      </c>
      <c r="C29" s="161" t="s">
        <v>10</v>
      </c>
      <c r="D29" s="163" t="s">
        <v>19</v>
      </c>
      <c r="E29" s="162" t="s">
        <v>250</v>
      </c>
      <c r="F29" s="163" t="s">
        <v>17</v>
      </c>
      <c r="G29" s="173">
        <v>441896</v>
      </c>
    </row>
    <row r="30" spans="1:7" ht="49.5">
      <c r="A30" s="409" t="s">
        <v>22</v>
      </c>
      <c r="B30" s="159" t="s">
        <v>0</v>
      </c>
      <c r="C30" s="159" t="s">
        <v>10</v>
      </c>
      <c r="D30" s="159" t="s">
        <v>23</v>
      </c>
      <c r="E30" s="159"/>
      <c r="F30" s="159"/>
      <c r="G30" s="172">
        <f>G31</f>
        <v>3977156</v>
      </c>
    </row>
    <row r="31" spans="1:7" ht="49.5">
      <c r="A31" s="139" t="s">
        <v>13</v>
      </c>
      <c r="B31" s="161" t="s">
        <v>0</v>
      </c>
      <c r="C31" s="161" t="s">
        <v>10</v>
      </c>
      <c r="D31" s="163" t="s">
        <v>23</v>
      </c>
      <c r="E31" s="162" t="s">
        <v>246</v>
      </c>
      <c r="F31" s="163"/>
      <c r="G31" s="173">
        <f>G32</f>
        <v>3977156</v>
      </c>
    </row>
    <row r="32" spans="1:7" ht="21" customHeight="1">
      <c r="A32" s="139" t="s">
        <v>24</v>
      </c>
      <c r="B32" s="161" t="s">
        <v>0</v>
      </c>
      <c r="C32" s="161" t="s">
        <v>10</v>
      </c>
      <c r="D32" s="163" t="s">
        <v>23</v>
      </c>
      <c r="E32" s="162" t="s">
        <v>251</v>
      </c>
      <c r="F32" s="163"/>
      <c r="G32" s="173">
        <f>G33+G36</f>
        <v>3977156</v>
      </c>
    </row>
    <row r="33" spans="1:7" ht="21.75" customHeight="1">
      <c r="A33" s="139" t="s">
        <v>25</v>
      </c>
      <c r="B33" s="161" t="s">
        <v>0</v>
      </c>
      <c r="C33" s="161" t="s">
        <v>10</v>
      </c>
      <c r="D33" s="163" t="s">
        <v>23</v>
      </c>
      <c r="E33" s="162" t="s">
        <v>252</v>
      </c>
      <c r="F33" s="163"/>
      <c r="G33" s="173">
        <f>G34+G35+G38+G39</f>
        <v>3976156</v>
      </c>
    </row>
    <row r="34" spans="1:7" ht="21" customHeight="1">
      <c r="A34" s="139" t="s">
        <v>16</v>
      </c>
      <c r="B34" s="161" t="s">
        <v>0</v>
      </c>
      <c r="C34" s="161" t="s">
        <v>10</v>
      </c>
      <c r="D34" s="163" t="s">
        <v>23</v>
      </c>
      <c r="E34" s="162" t="s">
        <v>252</v>
      </c>
      <c r="F34" s="163" t="s">
        <v>17</v>
      </c>
      <c r="G34" s="173">
        <v>2814884</v>
      </c>
    </row>
    <row r="35" spans="1:7" ht="33">
      <c r="A35" s="174" t="s">
        <v>26</v>
      </c>
      <c r="B35" s="161" t="s">
        <v>0</v>
      </c>
      <c r="C35" s="161" t="s">
        <v>10</v>
      </c>
      <c r="D35" s="163" t="s">
        <v>23</v>
      </c>
      <c r="E35" s="162" t="s">
        <v>252</v>
      </c>
      <c r="F35" s="163" t="s">
        <v>27</v>
      </c>
      <c r="G35" s="173">
        <v>1088272</v>
      </c>
    </row>
    <row r="36" spans="1:7" ht="49.5">
      <c r="A36" s="176" t="s">
        <v>663</v>
      </c>
      <c r="B36" s="161" t="s">
        <v>0</v>
      </c>
      <c r="C36" s="161" t="s">
        <v>10</v>
      </c>
      <c r="D36" s="163" t="s">
        <v>23</v>
      </c>
      <c r="E36" s="162" t="s">
        <v>664</v>
      </c>
      <c r="F36" s="163"/>
      <c r="G36" s="173">
        <f>G37</f>
        <v>1000</v>
      </c>
    </row>
    <row r="37" spans="1:7" ht="33">
      <c r="A37" s="174" t="s">
        <v>26</v>
      </c>
      <c r="B37" s="161" t="s">
        <v>0</v>
      </c>
      <c r="C37" s="161" t="s">
        <v>10</v>
      </c>
      <c r="D37" s="163" t="s">
        <v>23</v>
      </c>
      <c r="E37" s="162" t="s">
        <v>664</v>
      </c>
      <c r="F37" s="163" t="s">
        <v>27</v>
      </c>
      <c r="G37" s="173">
        <v>1000</v>
      </c>
    </row>
    <row r="38" spans="1:7" ht="16.5">
      <c r="A38" s="175" t="s">
        <v>28</v>
      </c>
      <c r="B38" s="161" t="s">
        <v>0</v>
      </c>
      <c r="C38" s="161" t="s">
        <v>10</v>
      </c>
      <c r="D38" s="163" t="s">
        <v>23</v>
      </c>
      <c r="E38" s="162" t="s">
        <v>252</v>
      </c>
      <c r="F38" s="163" t="s">
        <v>29</v>
      </c>
      <c r="G38" s="173">
        <v>68000</v>
      </c>
    </row>
    <row r="39" spans="1:7" ht="16.5">
      <c r="A39" s="175" t="s">
        <v>574</v>
      </c>
      <c r="B39" s="161" t="s">
        <v>0</v>
      </c>
      <c r="C39" s="161" t="s">
        <v>10</v>
      </c>
      <c r="D39" s="163" t="s">
        <v>23</v>
      </c>
      <c r="E39" s="162" t="s">
        <v>252</v>
      </c>
      <c r="F39" s="163" t="s">
        <v>575</v>
      </c>
      <c r="G39" s="173">
        <v>5000</v>
      </c>
    </row>
    <row r="40" spans="1:7" ht="16.5">
      <c r="A40" s="410" t="s">
        <v>253</v>
      </c>
      <c r="B40" s="164" t="s">
        <v>0</v>
      </c>
      <c r="C40" s="164" t="s">
        <v>10</v>
      </c>
      <c r="D40" s="164" t="s">
        <v>77</v>
      </c>
      <c r="E40" s="164"/>
      <c r="F40" s="164"/>
      <c r="G40" s="172">
        <f>G41</f>
        <v>25000</v>
      </c>
    </row>
    <row r="41" spans="1:7" ht="49.5">
      <c r="A41" s="411" t="s">
        <v>13</v>
      </c>
      <c r="B41" s="149" t="s">
        <v>0</v>
      </c>
      <c r="C41" s="162" t="s">
        <v>10</v>
      </c>
      <c r="D41" s="162" t="s">
        <v>77</v>
      </c>
      <c r="E41" s="163" t="s">
        <v>246</v>
      </c>
      <c r="F41" s="165"/>
      <c r="G41" s="173">
        <f>G42</f>
        <v>25000</v>
      </c>
    </row>
    <row r="42" spans="1:7" ht="21.75" customHeight="1">
      <c r="A42" s="139" t="s">
        <v>30</v>
      </c>
      <c r="B42" s="149" t="s">
        <v>0</v>
      </c>
      <c r="C42" s="162" t="s">
        <v>10</v>
      </c>
      <c r="D42" s="162" t="s">
        <v>77</v>
      </c>
      <c r="E42" s="163" t="s">
        <v>254</v>
      </c>
      <c r="F42" s="165"/>
      <c r="G42" s="173">
        <f>G43</f>
        <v>25000</v>
      </c>
    </row>
    <row r="43" spans="1:7" ht="36" customHeight="1">
      <c r="A43" s="139" t="s">
        <v>41</v>
      </c>
      <c r="B43" s="149" t="s">
        <v>0</v>
      </c>
      <c r="C43" s="162" t="s">
        <v>10</v>
      </c>
      <c r="D43" s="162" t="s">
        <v>77</v>
      </c>
      <c r="E43" s="163" t="s">
        <v>255</v>
      </c>
      <c r="F43" s="165"/>
      <c r="G43" s="173">
        <f>G44</f>
        <v>25000</v>
      </c>
    </row>
    <row r="44" spans="1:7" ht="16.5">
      <c r="A44" s="139" t="s">
        <v>42</v>
      </c>
      <c r="B44" s="149" t="s">
        <v>0</v>
      </c>
      <c r="C44" s="162" t="s">
        <v>10</v>
      </c>
      <c r="D44" s="162" t="s">
        <v>77</v>
      </c>
      <c r="E44" s="163" t="s">
        <v>255</v>
      </c>
      <c r="F44" s="165" t="s">
        <v>43</v>
      </c>
      <c r="G44" s="173">
        <v>25000</v>
      </c>
    </row>
    <row r="45" spans="1:7" ht="16.5">
      <c r="A45" s="409" t="s">
        <v>30</v>
      </c>
      <c r="B45" s="159" t="s">
        <v>0</v>
      </c>
      <c r="C45" s="159" t="s">
        <v>10</v>
      </c>
      <c r="D45" s="159" t="s">
        <v>31</v>
      </c>
      <c r="E45" s="160"/>
      <c r="F45" s="160"/>
      <c r="G45" s="172">
        <f>G46+G51</f>
        <v>138000</v>
      </c>
    </row>
    <row r="46" spans="1:7" ht="49.5">
      <c r="A46" s="139" t="s">
        <v>13</v>
      </c>
      <c r="B46" s="161" t="s">
        <v>0</v>
      </c>
      <c r="C46" s="161" t="s">
        <v>10</v>
      </c>
      <c r="D46" s="163" t="s">
        <v>31</v>
      </c>
      <c r="E46" s="163" t="s">
        <v>256</v>
      </c>
      <c r="F46" s="163"/>
      <c r="G46" s="173">
        <f>G47</f>
        <v>120000</v>
      </c>
    </row>
    <row r="47" spans="1:7" ht="16.5">
      <c r="A47" s="139" t="s">
        <v>30</v>
      </c>
      <c r="B47" s="161" t="s">
        <v>0</v>
      </c>
      <c r="C47" s="163" t="s">
        <v>10</v>
      </c>
      <c r="D47" s="163" t="s">
        <v>31</v>
      </c>
      <c r="E47" s="163" t="s">
        <v>254</v>
      </c>
      <c r="F47" s="163"/>
      <c r="G47" s="173">
        <f>G48</f>
        <v>120000</v>
      </c>
    </row>
    <row r="48" spans="1:7" ht="16.5">
      <c r="A48" s="139" t="s">
        <v>32</v>
      </c>
      <c r="B48" s="161" t="s">
        <v>0</v>
      </c>
      <c r="C48" s="163" t="s">
        <v>10</v>
      </c>
      <c r="D48" s="163" t="s">
        <v>31</v>
      </c>
      <c r="E48" s="163" t="s">
        <v>257</v>
      </c>
      <c r="F48" s="163"/>
      <c r="G48" s="173">
        <f>+G50+G49</f>
        <v>120000</v>
      </c>
    </row>
    <row r="49" spans="1:10" ht="16.5">
      <c r="A49" s="175" t="s">
        <v>574</v>
      </c>
      <c r="B49" s="161" t="s">
        <v>0</v>
      </c>
      <c r="C49" s="163" t="s">
        <v>10</v>
      </c>
      <c r="D49" s="163" t="s">
        <v>31</v>
      </c>
      <c r="E49" s="163" t="s">
        <v>257</v>
      </c>
      <c r="F49" s="163" t="s">
        <v>575</v>
      </c>
      <c r="G49" s="173">
        <v>4000</v>
      </c>
      <c r="J49" s="100"/>
    </row>
    <row r="50" spans="1:10" ht="16.5">
      <c r="A50" s="174" t="s">
        <v>28</v>
      </c>
      <c r="B50" s="161" t="s">
        <v>0</v>
      </c>
      <c r="C50" s="163" t="s">
        <v>10</v>
      </c>
      <c r="D50" s="163" t="s">
        <v>31</v>
      </c>
      <c r="E50" s="163" t="s">
        <v>257</v>
      </c>
      <c r="F50" s="163" t="s">
        <v>29</v>
      </c>
      <c r="G50" s="173">
        <v>116000</v>
      </c>
      <c r="J50" s="100"/>
    </row>
    <row r="51" spans="1:10" ht="33">
      <c r="A51" s="176" t="s">
        <v>675</v>
      </c>
      <c r="B51" s="161" t="s">
        <v>0</v>
      </c>
      <c r="C51" s="163" t="s">
        <v>10</v>
      </c>
      <c r="D51" s="163" t="s">
        <v>31</v>
      </c>
      <c r="E51" s="163" t="s">
        <v>286</v>
      </c>
      <c r="F51" s="163"/>
      <c r="G51" s="173">
        <f>G52</f>
        <v>18000</v>
      </c>
      <c r="J51" s="100"/>
    </row>
    <row r="52" spans="1:10" ht="16.5">
      <c r="A52" s="297" t="s">
        <v>497</v>
      </c>
      <c r="B52" s="161" t="s">
        <v>0</v>
      </c>
      <c r="C52" s="163" t="s">
        <v>10</v>
      </c>
      <c r="D52" s="163" t="s">
        <v>31</v>
      </c>
      <c r="E52" s="163" t="s">
        <v>283</v>
      </c>
      <c r="F52" s="163"/>
      <c r="G52" s="173">
        <f>G53</f>
        <v>18000</v>
      </c>
    </row>
    <row r="53" spans="1:10" ht="16.5">
      <c r="A53" s="297" t="s">
        <v>498</v>
      </c>
      <c r="B53" s="161" t="s">
        <v>0</v>
      </c>
      <c r="C53" s="163" t="s">
        <v>10</v>
      </c>
      <c r="D53" s="163" t="s">
        <v>31</v>
      </c>
      <c r="E53" s="163" t="s">
        <v>597</v>
      </c>
      <c r="F53" s="163"/>
      <c r="G53" s="173">
        <f>G54</f>
        <v>18000</v>
      </c>
    </row>
    <row r="54" spans="1:10" ht="33">
      <c r="A54" s="174" t="s">
        <v>26</v>
      </c>
      <c r="B54" s="161" t="s">
        <v>0</v>
      </c>
      <c r="C54" s="163" t="s">
        <v>10</v>
      </c>
      <c r="D54" s="163" t="s">
        <v>31</v>
      </c>
      <c r="E54" s="163" t="s">
        <v>597</v>
      </c>
      <c r="F54" s="163" t="s">
        <v>27</v>
      </c>
      <c r="G54" s="173">
        <v>18000</v>
      </c>
    </row>
    <row r="55" spans="1:10" ht="16.5">
      <c r="A55" s="177" t="s">
        <v>33</v>
      </c>
      <c r="B55" s="160" t="s">
        <v>0</v>
      </c>
      <c r="C55" s="160" t="s">
        <v>12</v>
      </c>
      <c r="D55" s="160"/>
      <c r="E55" s="160"/>
      <c r="F55" s="160"/>
      <c r="G55" s="178">
        <f>G56</f>
        <v>316900</v>
      </c>
    </row>
    <row r="56" spans="1:10" ht="16.5">
      <c r="A56" s="177" t="s">
        <v>34</v>
      </c>
      <c r="B56" s="163" t="s">
        <v>0</v>
      </c>
      <c r="C56" s="160" t="s">
        <v>12</v>
      </c>
      <c r="D56" s="160" t="s">
        <v>19</v>
      </c>
      <c r="E56" s="160"/>
      <c r="F56" s="160"/>
      <c r="G56" s="179">
        <f>G57</f>
        <v>316900</v>
      </c>
    </row>
    <row r="57" spans="1:10" ht="36.75" customHeight="1">
      <c r="A57" s="411" t="s">
        <v>13</v>
      </c>
      <c r="B57" s="163" t="s">
        <v>0</v>
      </c>
      <c r="C57" s="163" t="s">
        <v>12</v>
      </c>
      <c r="D57" s="163" t="s">
        <v>19</v>
      </c>
      <c r="E57" s="163" t="s">
        <v>246</v>
      </c>
      <c r="F57" s="163"/>
      <c r="G57" s="173">
        <f>G59</f>
        <v>316900</v>
      </c>
    </row>
    <row r="58" spans="1:10" ht="16.5">
      <c r="A58" s="139" t="s">
        <v>30</v>
      </c>
      <c r="B58" s="163" t="s">
        <v>0</v>
      </c>
      <c r="C58" s="163" t="s">
        <v>12</v>
      </c>
      <c r="D58" s="163" t="s">
        <v>19</v>
      </c>
      <c r="E58" s="163" t="s">
        <v>254</v>
      </c>
      <c r="F58" s="163"/>
      <c r="G58" s="173">
        <f>G59</f>
        <v>316900</v>
      </c>
    </row>
    <row r="59" spans="1:10" ht="23.85" customHeight="1">
      <c r="A59" s="411" t="s">
        <v>35</v>
      </c>
      <c r="B59" s="163" t="s">
        <v>0</v>
      </c>
      <c r="C59" s="163" t="s">
        <v>12</v>
      </c>
      <c r="D59" s="163" t="s">
        <v>19</v>
      </c>
      <c r="E59" s="163" t="s">
        <v>625</v>
      </c>
      <c r="F59" s="160"/>
      <c r="G59" s="179">
        <f>G60+G61</f>
        <v>316900</v>
      </c>
    </row>
    <row r="60" spans="1:10" ht="22.9" customHeight="1">
      <c r="A60" s="139" t="s">
        <v>16</v>
      </c>
      <c r="B60" s="163" t="s">
        <v>0</v>
      </c>
      <c r="C60" s="163" t="s">
        <v>12</v>
      </c>
      <c r="D60" s="163" t="s">
        <v>19</v>
      </c>
      <c r="E60" s="163" t="s">
        <v>625</v>
      </c>
      <c r="F60" s="163" t="s">
        <v>17</v>
      </c>
      <c r="G60" s="173">
        <v>308700</v>
      </c>
    </row>
    <row r="61" spans="1:10" ht="32.25" customHeight="1">
      <c r="A61" s="174" t="s">
        <v>26</v>
      </c>
      <c r="B61" s="163" t="s">
        <v>0</v>
      </c>
      <c r="C61" s="163" t="s">
        <v>12</v>
      </c>
      <c r="D61" s="163" t="s">
        <v>19</v>
      </c>
      <c r="E61" s="163" t="s">
        <v>625</v>
      </c>
      <c r="F61" s="163" t="s">
        <v>27</v>
      </c>
      <c r="G61" s="173">
        <v>8200</v>
      </c>
    </row>
    <row r="62" spans="1:10" ht="20.25" customHeight="1">
      <c r="A62" s="170" t="s">
        <v>36</v>
      </c>
      <c r="B62" s="157" t="s">
        <v>0</v>
      </c>
      <c r="C62" s="158" t="s">
        <v>19</v>
      </c>
      <c r="D62" s="158"/>
      <c r="E62" s="158"/>
      <c r="F62" s="158"/>
      <c r="G62" s="171">
        <f>G63+G74</f>
        <v>80500</v>
      </c>
    </row>
    <row r="63" spans="1:10" ht="16.5">
      <c r="A63" s="409" t="s">
        <v>37</v>
      </c>
      <c r="B63" s="159" t="s">
        <v>0</v>
      </c>
      <c r="C63" s="159" t="s">
        <v>19</v>
      </c>
      <c r="D63" s="159" t="s">
        <v>12</v>
      </c>
      <c r="E63" s="160"/>
      <c r="F63" s="160"/>
      <c r="G63" s="172">
        <f>G64+G70</f>
        <v>13000</v>
      </c>
    </row>
    <row r="64" spans="1:10" ht="34.5" customHeight="1">
      <c r="A64" s="139" t="s">
        <v>676</v>
      </c>
      <c r="B64" s="161" t="s">
        <v>0</v>
      </c>
      <c r="C64" s="161" t="s">
        <v>19</v>
      </c>
      <c r="D64" s="163" t="s">
        <v>12</v>
      </c>
      <c r="E64" s="163" t="s">
        <v>273</v>
      </c>
      <c r="F64" s="163"/>
      <c r="G64" s="173">
        <f>G65</f>
        <v>11000</v>
      </c>
    </row>
    <row r="65" spans="1:7" ht="16.5">
      <c r="A65" s="139" t="s">
        <v>259</v>
      </c>
      <c r="B65" s="161" t="s">
        <v>0</v>
      </c>
      <c r="C65" s="161" t="s">
        <v>19</v>
      </c>
      <c r="D65" s="161" t="s">
        <v>12</v>
      </c>
      <c r="E65" s="163" t="s">
        <v>554</v>
      </c>
      <c r="F65" s="163"/>
      <c r="G65" s="173">
        <f>G66</f>
        <v>11000</v>
      </c>
    </row>
    <row r="66" spans="1:7" ht="33.75" customHeight="1">
      <c r="A66" s="180" t="s">
        <v>38</v>
      </c>
      <c r="B66" s="161" t="s">
        <v>0</v>
      </c>
      <c r="C66" s="161" t="s">
        <v>19</v>
      </c>
      <c r="D66" s="161" t="s">
        <v>12</v>
      </c>
      <c r="E66" s="163" t="s">
        <v>576</v>
      </c>
      <c r="F66" s="163"/>
      <c r="G66" s="173">
        <f>G68+G67+G69</f>
        <v>11000</v>
      </c>
    </row>
    <row r="67" spans="1:7" ht="19.5" customHeight="1">
      <c r="A67" s="139" t="s">
        <v>16</v>
      </c>
      <c r="B67" s="161" t="s">
        <v>0</v>
      </c>
      <c r="C67" s="161" t="s">
        <v>19</v>
      </c>
      <c r="D67" s="161" t="s">
        <v>12</v>
      </c>
      <c r="E67" s="163" t="s">
        <v>576</v>
      </c>
      <c r="F67" s="163" t="s">
        <v>17</v>
      </c>
      <c r="G67" s="173">
        <v>7000</v>
      </c>
    </row>
    <row r="68" spans="1:7" ht="33">
      <c r="A68" s="174" t="s">
        <v>26</v>
      </c>
      <c r="B68" s="161" t="s">
        <v>0</v>
      </c>
      <c r="C68" s="161" t="s">
        <v>19</v>
      </c>
      <c r="D68" s="161" t="s">
        <v>12</v>
      </c>
      <c r="E68" s="163" t="s">
        <v>576</v>
      </c>
      <c r="F68" s="163" t="s">
        <v>27</v>
      </c>
      <c r="G68" s="173">
        <v>4000</v>
      </c>
    </row>
    <row r="69" spans="1:7" ht="16.5">
      <c r="A69" s="174" t="s">
        <v>637</v>
      </c>
      <c r="B69" s="161" t="s">
        <v>0</v>
      </c>
      <c r="C69" s="161" t="s">
        <v>19</v>
      </c>
      <c r="D69" s="161" t="s">
        <v>12</v>
      </c>
      <c r="E69" s="163" t="s">
        <v>576</v>
      </c>
      <c r="F69" s="163" t="s">
        <v>626</v>
      </c>
      <c r="G69" s="173">
        <v>0</v>
      </c>
    </row>
    <row r="70" spans="1:7" ht="31.5" customHeight="1">
      <c r="A70" s="176" t="s">
        <v>677</v>
      </c>
      <c r="B70" s="161" t="s">
        <v>0</v>
      </c>
      <c r="C70" s="161" t="s">
        <v>19</v>
      </c>
      <c r="D70" s="161" t="s">
        <v>12</v>
      </c>
      <c r="E70" s="163" t="s">
        <v>274</v>
      </c>
      <c r="F70" s="163"/>
      <c r="G70" s="173">
        <f>G72</f>
        <v>2000</v>
      </c>
    </row>
    <row r="71" spans="1:7" ht="16.5">
      <c r="A71" s="176" t="s">
        <v>260</v>
      </c>
      <c r="B71" s="161" t="s">
        <v>0</v>
      </c>
      <c r="C71" s="161" t="s">
        <v>19</v>
      </c>
      <c r="D71" s="161" t="s">
        <v>12</v>
      </c>
      <c r="E71" s="163" t="s">
        <v>275</v>
      </c>
      <c r="F71" s="163"/>
      <c r="G71" s="173">
        <f>G72</f>
        <v>2000</v>
      </c>
    </row>
    <row r="72" spans="1:7" ht="33">
      <c r="A72" s="180" t="s">
        <v>38</v>
      </c>
      <c r="B72" s="161" t="s">
        <v>0</v>
      </c>
      <c r="C72" s="161" t="s">
        <v>19</v>
      </c>
      <c r="D72" s="161" t="s">
        <v>12</v>
      </c>
      <c r="E72" s="165" t="s">
        <v>577</v>
      </c>
      <c r="F72" s="163"/>
      <c r="G72" s="173">
        <f>G73</f>
        <v>2000</v>
      </c>
    </row>
    <row r="73" spans="1:7" ht="30.75" customHeight="1">
      <c r="A73" s="174" t="s">
        <v>26</v>
      </c>
      <c r="B73" s="161" t="s">
        <v>0</v>
      </c>
      <c r="C73" s="161" t="s">
        <v>19</v>
      </c>
      <c r="D73" s="161" t="s">
        <v>12</v>
      </c>
      <c r="E73" s="165" t="s">
        <v>577</v>
      </c>
      <c r="F73" s="163" t="s">
        <v>27</v>
      </c>
      <c r="G73" s="173">
        <v>2000</v>
      </c>
    </row>
    <row r="74" spans="1:7" ht="16.5">
      <c r="A74" s="412" t="s">
        <v>44</v>
      </c>
      <c r="B74" s="159" t="s">
        <v>0</v>
      </c>
      <c r="C74" s="160" t="s">
        <v>19</v>
      </c>
      <c r="D74" s="160" t="s">
        <v>45</v>
      </c>
      <c r="E74" s="160"/>
      <c r="F74" s="160"/>
      <c r="G74" s="172">
        <f>G75</f>
        <v>67500</v>
      </c>
    </row>
    <row r="75" spans="1:7" ht="33">
      <c r="A75" s="139" t="s">
        <v>678</v>
      </c>
      <c r="B75" s="161" t="s">
        <v>0</v>
      </c>
      <c r="C75" s="163" t="s">
        <v>19</v>
      </c>
      <c r="D75" s="163" t="s">
        <v>45</v>
      </c>
      <c r="E75" s="163" t="s">
        <v>261</v>
      </c>
      <c r="F75" s="163"/>
      <c r="G75" s="173">
        <f>G76</f>
        <v>67500</v>
      </c>
    </row>
    <row r="76" spans="1:7" ht="24" customHeight="1">
      <c r="A76" s="139" t="s">
        <v>264</v>
      </c>
      <c r="B76" s="161" t="s">
        <v>0</v>
      </c>
      <c r="C76" s="163" t="s">
        <v>19</v>
      </c>
      <c r="D76" s="163" t="s">
        <v>45</v>
      </c>
      <c r="E76" s="163" t="s">
        <v>262</v>
      </c>
      <c r="F76" s="163"/>
      <c r="G76" s="173">
        <f>G77</f>
        <v>67500</v>
      </c>
    </row>
    <row r="77" spans="1:7" ht="33">
      <c r="A77" s="181" t="s">
        <v>430</v>
      </c>
      <c r="B77" s="161" t="s">
        <v>0</v>
      </c>
      <c r="C77" s="163" t="s">
        <v>19</v>
      </c>
      <c r="D77" s="163" t="s">
        <v>45</v>
      </c>
      <c r="E77" s="163" t="s">
        <v>263</v>
      </c>
      <c r="F77" s="163"/>
      <c r="G77" s="173">
        <f>G79+G80+G78</f>
        <v>67500</v>
      </c>
    </row>
    <row r="78" spans="1:7" ht="22.5" customHeight="1">
      <c r="A78" s="139" t="s">
        <v>16</v>
      </c>
      <c r="B78" s="161" t="s">
        <v>0</v>
      </c>
      <c r="C78" s="163" t="s">
        <v>19</v>
      </c>
      <c r="D78" s="163" t="s">
        <v>45</v>
      </c>
      <c r="E78" s="163" t="s">
        <v>263</v>
      </c>
      <c r="F78" s="163" t="s">
        <v>17</v>
      </c>
      <c r="G78" s="173">
        <v>12000</v>
      </c>
    </row>
    <row r="79" spans="1:7" ht="33">
      <c r="A79" s="182" t="s">
        <v>26</v>
      </c>
      <c r="B79" s="161" t="s">
        <v>0</v>
      </c>
      <c r="C79" s="163" t="s">
        <v>19</v>
      </c>
      <c r="D79" s="163" t="s">
        <v>45</v>
      </c>
      <c r="E79" s="163" t="s">
        <v>263</v>
      </c>
      <c r="F79" s="163" t="s">
        <v>27</v>
      </c>
      <c r="G79" s="173">
        <v>55500</v>
      </c>
    </row>
    <row r="80" spans="1:7" ht="16.5">
      <c r="A80" s="174" t="s">
        <v>637</v>
      </c>
      <c r="B80" s="161" t="s">
        <v>0</v>
      </c>
      <c r="C80" s="163" t="s">
        <v>19</v>
      </c>
      <c r="D80" s="163" t="s">
        <v>45</v>
      </c>
      <c r="E80" s="163" t="s">
        <v>263</v>
      </c>
      <c r="F80" s="163" t="s">
        <v>626</v>
      </c>
      <c r="G80" s="173">
        <v>0</v>
      </c>
    </row>
    <row r="81" spans="1:9" ht="16.5">
      <c r="A81" s="170" t="s">
        <v>46</v>
      </c>
      <c r="B81" s="157" t="s">
        <v>0</v>
      </c>
      <c r="C81" s="158" t="s">
        <v>23</v>
      </c>
      <c r="D81" s="160"/>
      <c r="E81" s="160"/>
      <c r="F81" s="160"/>
      <c r="G81" s="172">
        <f>+G82</f>
        <v>9703600</v>
      </c>
    </row>
    <row r="82" spans="1:9" ht="16.5">
      <c r="A82" s="413" t="s">
        <v>48</v>
      </c>
      <c r="B82" s="159" t="s">
        <v>0</v>
      </c>
      <c r="C82" s="160" t="s">
        <v>23</v>
      </c>
      <c r="D82" s="160" t="s">
        <v>40</v>
      </c>
      <c r="E82" s="160"/>
      <c r="F82" s="160"/>
      <c r="G82" s="172">
        <f>G83</f>
        <v>9703600</v>
      </c>
    </row>
    <row r="83" spans="1:9" ht="36" customHeight="1">
      <c r="A83" s="414" t="s">
        <v>679</v>
      </c>
      <c r="B83" s="161" t="s">
        <v>0</v>
      </c>
      <c r="C83" s="163" t="s">
        <v>23</v>
      </c>
      <c r="D83" s="163" t="s">
        <v>40</v>
      </c>
      <c r="E83" s="163" t="s">
        <v>269</v>
      </c>
      <c r="F83" s="163"/>
      <c r="G83" s="173">
        <f>G84+G87</f>
        <v>9703600</v>
      </c>
    </row>
    <row r="84" spans="1:9" ht="33">
      <c r="A84" s="415" t="s">
        <v>272</v>
      </c>
      <c r="B84" s="161" t="s">
        <v>0</v>
      </c>
      <c r="C84" s="163" t="s">
        <v>23</v>
      </c>
      <c r="D84" s="163" t="s">
        <v>40</v>
      </c>
      <c r="E84" s="163" t="s">
        <v>270</v>
      </c>
      <c r="F84" s="163"/>
      <c r="G84" s="173">
        <f>G85</f>
        <v>521600</v>
      </c>
    </row>
    <row r="85" spans="1:9" ht="33">
      <c r="A85" s="182" t="s">
        <v>49</v>
      </c>
      <c r="B85" s="161" t="s">
        <v>0</v>
      </c>
      <c r="C85" s="163" t="s">
        <v>23</v>
      </c>
      <c r="D85" s="163" t="s">
        <v>40</v>
      </c>
      <c r="E85" s="163" t="s">
        <v>271</v>
      </c>
      <c r="F85" s="163"/>
      <c r="G85" s="173">
        <f>G86</f>
        <v>521600</v>
      </c>
    </row>
    <row r="86" spans="1:9" ht="33">
      <c r="A86" s="182" t="s">
        <v>26</v>
      </c>
      <c r="B86" s="161" t="s">
        <v>0</v>
      </c>
      <c r="C86" s="163" t="s">
        <v>23</v>
      </c>
      <c r="D86" s="163" t="s">
        <v>40</v>
      </c>
      <c r="E86" s="163" t="s">
        <v>271</v>
      </c>
      <c r="F86" s="163" t="s">
        <v>27</v>
      </c>
      <c r="G86" s="173">
        <v>521600</v>
      </c>
    </row>
    <row r="87" spans="1:9" ht="20.25" customHeight="1">
      <c r="A87" s="185" t="s">
        <v>654</v>
      </c>
      <c r="B87" s="161" t="s">
        <v>0</v>
      </c>
      <c r="C87" s="163" t="s">
        <v>23</v>
      </c>
      <c r="D87" s="163" t="s">
        <v>40</v>
      </c>
      <c r="E87" s="163" t="s">
        <v>653</v>
      </c>
      <c r="F87" s="163"/>
      <c r="G87" s="173">
        <f>G88</f>
        <v>9182000</v>
      </c>
    </row>
    <row r="88" spans="1:9" ht="49.5">
      <c r="A88" s="185" t="s">
        <v>674</v>
      </c>
      <c r="B88" s="161" t="s">
        <v>0</v>
      </c>
      <c r="C88" s="163" t="s">
        <v>23</v>
      </c>
      <c r="D88" s="163" t="s">
        <v>40</v>
      </c>
      <c r="E88" s="163" t="s">
        <v>652</v>
      </c>
      <c r="F88" s="163" t="s">
        <v>27</v>
      </c>
      <c r="G88" s="173">
        <v>9182000</v>
      </c>
    </row>
    <row r="89" spans="1:9" ht="16.5">
      <c r="A89" s="416" t="s">
        <v>50</v>
      </c>
      <c r="B89" s="157" t="s">
        <v>0</v>
      </c>
      <c r="C89" s="158" t="s">
        <v>51</v>
      </c>
      <c r="D89" s="158"/>
      <c r="E89" s="158"/>
      <c r="F89" s="158"/>
      <c r="G89" s="171">
        <f>G90+G102+G113+G136</f>
        <v>25627571.949999999</v>
      </c>
    </row>
    <row r="90" spans="1:9" ht="16.5">
      <c r="A90" s="416" t="s">
        <v>52</v>
      </c>
      <c r="B90" s="166" t="s">
        <v>0</v>
      </c>
      <c r="C90" s="166" t="s">
        <v>51</v>
      </c>
      <c r="D90" s="167" t="s">
        <v>10</v>
      </c>
      <c r="E90" s="167"/>
      <c r="F90" s="167"/>
      <c r="G90" s="338">
        <f>+G91</f>
        <v>6306825</v>
      </c>
    </row>
    <row r="91" spans="1:9" ht="33">
      <c r="A91" s="176" t="s">
        <v>680</v>
      </c>
      <c r="B91" s="162" t="s">
        <v>0</v>
      </c>
      <c r="C91" s="162" t="s">
        <v>51</v>
      </c>
      <c r="D91" s="162" t="s">
        <v>10</v>
      </c>
      <c r="E91" s="334" t="s">
        <v>258</v>
      </c>
      <c r="F91" s="334"/>
      <c r="G91" s="339">
        <f>G92</f>
        <v>6306825</v>
      </c>
      <c r="H91" s="106"/>
      <c r="I91" s="107"/>
    </row>
    <row r="92" spans="1:9" ht="35.25" customHeight="1">
      <c r="A92" s="176" t="s">
        <v>704</v>
      </c>
      <c r="B92" s="162" t="s">
        <v>0</v>
      </c>
      <c r="C92" s="162" t="s">
        <v>51</v>
      </c>
      <c r="D92" s="162" t="s">
        <v>10</v>
      </c>
      <c r="E92" s="334" t="s">
        <v>703</v>
      </c>
      <c r="F92" s="334"/>
      <c r="G92" s="339">
        <f>G93+G96+G99</f>
        <v>6306825</v>
      </c>
      <c r="H92" s="106"/>
      <c r="I92" s="107"/>
    </row>
    <row r="93" spans="1:9" ht="69" customHeight="1">
      <c r="A93" s="176" t="s">
        <v>705</v>
      </c>
      <c r="B93" s="162" t="s">
        <v>0</v>
      </c>
      <c r="C93" s="162" t="s">
        <v>51</v>
      </c>
      <c r="D93" s="162" t="s">
        <v>10</v>
      </c>
      <c r="E93" s="334" t="s">
        <v>706</v>
      </c>
      <c r="F93" s="334"/>
      <c r="G93" s="339">
        <f>G94+G95</f>
        <v>6243476.9000000004</v>
      </c>
      <c r="H93" s="106"/>
      <c r="I93" s="107"/>
    </row>
    <row r="94" spans="1:9" ht="33.75" customHeight="1">
      <c r="A94" s="182" t="s">
        <v>26</v>
      </c>
      <c r="B94" s="162" t="s">
        <v>0</v>
      </c>
      <c r="C94" s="162" t="s">
        <v>51</v>
      </c>
      <c r="D94" s="162" t="s">
        <v>10</v>
      </c>
      <c r="E94" s="334" t="s">
        <v>706</v>
      </c>
      <c r="F94" s="334" t="s">
        <v>27</v>
      </c>
      <c r="G94" s="339">
        <v>0</v>
      </c>
      <c r="H94" s="106"/>
      <c r="I94" s="107"/>
    </row>
    <row r="95" spans="1:9" ht="17.25" customHeight="1">
      <c r="A95" s="448" t="s">
        <v>54</v>
      </c>
      <c r="B95" s="162" t="s">
        <v>0</v>
      </c>
      <c r="C95" s="162" t="s">
        <v>51</v>
      </c>
      <c r="D95" s="162" t="s">
        <v>10</v>
      </c>
      <c r="E95" s="334" t="s">
        <v>706</v>
      </c>
      <c r="F95" s="334" t="s">
        <v>55</v>
      </c>
      <c r="G95" s="339">
        <v>6243476.9000000004</v>
      </c>
      <c r="H95" s="106"/>
      <c r="I95" s="107"/>
    </row>
    <row r="96" spans="1:9" ht="51" customHeight="1">
      <c r="A96" s="182" t="s">
        <v>708</v>
      </c>
      <c r="B96" s="162" t="s">
        <v>0</v>
      </c>
      <c r="C96" s="162" t="s">
        <v>51</v>
      </c>
      <c r="D96" s="162" t="s">
        <v>10</v>
      </c>
      <c r="E96" s="334" t="s">
        <v>707</v>
      </c>
      <c r="F96" s="334"/>
      <c r="G96" s="339">
        <f>G97+G98</f>
        <v>31674.05</v>
      </c>
      <c r="H96" s="106"/>
      <c r="I96" s="107"/>
    </row>
    <row r="97" spans="1:9" ht="33" customHeight="1">
      <c r="A97" s="182" t="s">
        <v>26</v>
      </c>
      <c r="B97" s="162" t="s">
        <v>0</v>
      </c>
      <c r="C97" s="162" t="s">
        <v>51</v>
      </c>
      <c r="D97" s="162" t="s">
        <v>10</v>
      </c>
      <c r="E97" s="334" t="s">
        <v>707</v>
      </c>
      <c r="F97" s="334" t="s">
        <v>27</v>
      </c>
      <c r="G97" s="339">
        <v>0</v>
      </c>
      <c r="H97" s="106"/>
      <c r="I97" s="107"/>
    </row>
    <row r="98" spans="1:9" ht="18" customHeight="1">
      <c r="A98" s="448" t="s">
        <v>54</v>
      </c>
      <c r="B98" s="162" t="s">
        <v>0</v>
      </c>
      <c r="C98" s="162" t="s">
        <v>51</v>
      </c>
      <c r="D98" s="162" t="s">
        <v>10</v>
      </c>
      <c r="E98" s="334" t="s">
        <v>707</v>
      </c>
      <c r="F98" s="334" t="s">
        <v>55</v>
      </c>
      <c r="G98" s="339">
        <v>31674.05</v>
      </c>
      <c r="H98" s="106"/>
      <c r="I98" s="107"/>
    </row>
    <row r="99" spans="1:9" ht="36" customHeight="1">
      <c r="A99" s="417" t="s">
        <v>710</v>
      </c>
      <c r="B99" s="162" t="s">
        <v>0</v>
      </c>
      <c r="C99" s="162" t="s">
        <v>51</v>
      </c>
      <c r="D99" s="162" t="s">
        <v>10</v>
      </c>
      <c r="E99" s="334" t="s">
        <v>709</v>
      </c>
      <c r="F99" s="334"/>
      <c r="G99" s="339">
        <f>G100+G101</f>
        <v>31674.05</v>
      </c>
      <c r="H99" s="106"/>
      <c r="I99" s="107"/>
    </row>
    <row r="100" spans="1:9" ht="35.25" customHeight="1">
      <c r="A100" s="182" t="s">
        <v>26</v>
      </c>
      <c r="B100" s="162" t="s">
        <v>0</v>
      </c>
      <c r="C100" s="162" t="s">
        <v>51</v>
      </c>
      <c r="D100" s="162" t="s">
        <v>10</v>
      </c>
      <c r="E100" s="334" t="s">
        <v>709</v>
      </c>
      <c r="F100" s="334" t="s">
        <v>27</v>
      </c>
      <c r="G100" s="339">
        <v>0</v>
      </c>
      <c r="H100" s="106"/>
      <c r="I100" s="107"/>
    </row>
    <row r="101" spans="1:9" ht="20.25" customHeight="1">
      <c r="A101" s="448" t="s">
        <v>54</v>
      </c>
      <c r="B101" s="162" t="s">
        <v>0</v>
      </c>
      <c r="C101" s="162" t="s">
        <v>51</v>
      </c>
      <c r="D101" s="162" t="s">
        <v>10</v>
      </c>
      <c r="E101" s="334" t="s">
        <v>709</v>
      </c>
      <c r="F101" s="334" t="s">
        <v>55</v>
      </c>
      <c r="G101" s="339">
        <v>31674.05</v>
      </c>
      <c r="H101" s="106"/>
      <c r="I101" s="107"/>
    </row>
    <row r="102" spans="1:9" ht="16.5">
      <c r="A102" s="413" t="s">
        <v>53</v>
      </c>
      <c r="B102" s="157" t="s">
        <v>0</v>
      </c>
      <c r="C102" s="166" t="s">
        <v>51</v>
      </c>
      <c r="D102" s="167" t="s">
        <v>12</v>
      </c>
      <c r="E102" s="167"/>
      <c r="F102" s="158"/>
      <c r="G102" s="418">
        <f>G103</f>
        <v>17174400</v>
      </c>
      <c r="H102" s="106"/>
      <c r="I102" s="107"/>
    </row>
    <row r="103" spans="1:9" ht="53.25" customHeight="1">
      <c r="A103" s="186" t="s">
        <v>681</v>
      </c>
      <c r="B103" s="163" t="s">
        <v>0</v>
      </c>
      <c r="C103" s="163" t="s">
        <v>51</v>
      </c>
      <c r="D103" s="163" t="s">
        <v>12</v>
      </c>
      <c r="E103" s="163" t="s">
        <v>301</v>
      </c>
      <c r="F103" s="163"/>
      <c r="G103" s="173">
        <f>+G107+G104+G110</f>
        <v>17174400</v>
      </c>
      <c r="H103" s="106"/>
      <c r="I103" s="107"/>
    </row>
    <row r="104" spans="1:9" ht="20.25" customHeight="1">
      <c r="A104" s="144" t="s">
        <v>437</v>
      </c>
      <c r="B104" s="163" t="s">
        <v>0</v>
      </c>
      <c r="C104" s="163" t="s">
        <v>51</v>
      </c>
      <c r="D104" s="163" t="s">
        <v>12</v>
      </c>
      <c r="E104" s="163" t="s">
        <v>435</v>
      </c>
      <c r="F104" s="163"/>
      <c r="G104" s="173">
        <f>+G105</f>
        <v>290000</v>
      </c>
      <c r="H104" s="106"/>
      <c r="I104" s="107"/>
    </row>
    <row r="105" spans="1:9" ht="33">
      <c r="A105" s="186" t="s">
        <v>642</v>
      </c>
      <c r="B105" s="163" t="s">
        <v>0</v>
      </c>
      <c r="C105" s="163" t="s">
        <v>51</v>
      </c>
      <c r="D105" s="163" t="s">
        <v>12</v>
      </c>
      <c r="E105" s="163" t="s">
        <v>643</v>
      </c>
      <c r="F105" s="163"/>
      <c r="G105" s="173">
        <f>G106</f>
        <v>290000</v>
      </c>
    </row>
    <row r="106" spans="1:9" ht="33">
      <c r="A106" s="186" t="s">
        <v>641</v>
      </c>
      <c r="B106" s="163" t="s">
        <v>0</v>
      </c>
      <c r="C106" s="163" t="s">
        <v>51</v>
      </c>
      <c r="D106" s="163" t="s">
        <v>12</v>
      </c>
      <c r="E106" s="163" t="s">
        <v>643</v>
      </c>
      <c r="F106" s="163" t="s">
        <v>640</v>
      </c>
      <c r="G106" s="173">
        <v>290000</v>
      </c>
    </row>
    <row r="107" spans="1:9" ht="16.5">
      <c r="A107" s="146" t="s">
        <v>278</v>
      </c>
      <c r="B107" s="301" t="s">
        <v>0</v>
      </c>
      <c r="C107" s="301" t="s">
        <v>51</v>
      </c>
      <c r="D107" s="301" t="s">
        <v>12</v>
      </c>
      <c r="E107" s="161" t="s">
        <v>573</v>
      </c>
      <c r="F107" s="161"/>
      <c r="G107" s="419">
        <f>G108</f>
        <v>667730</v>
      </c>
    </row>
    <row r="108" spans="1:9" ht="33">
      <c r="A108" s="146" t="s">
        <v>279</v>
      </c>
      <c r="B108" s="301" t="s">
        <v>0</v>
      </c>
      <c r="C108" s="301" t="s">
        <v>51</v>
      </c>
      <c r="D108" s="301" t="s">
        <v>12</v>
      </c>
      <c r="E108" s="161" t="s">
        <v>578</v>
      </c>
      <c r="F108" s="161"/>
      <c r="G108" s="419">
        <f>G109</f>
        <v>667730</v>
      </c>
    </row>
    <row r="109" spans="1:9" ht="16.5">
      <c r="A109" s="420" t="s">
        <v>54</v>
      </c>
      <c r="B109" s="301" t="s">
        <v>0</v>
      </c>
      <c r="C109" s="301" t="s">
        <v>51</v>
      </c>
      <c r="D109" s="301" t="s">
        <v>12</v>
      </c>
      <c r="E109" s="161" t="s">
        <v>578</v>
      </c>
      <c r="F109" s="301" t="s">
        <v>55</v>
      </c>
      <c r="G109" s="419">
        <v>667730</v>
      </c>
    </row>
    <row r="110" spans="1:9" ht="33">
      <c r="A110" s="182" t="s">
        <v>711</v>
      </c>
      <c r="B110" s="301" t="s">
        <v>0</v>
      </c>
      <c r="C110" s="301" t="s">
        <v>51</v>
      </c>
      <c r="D110" s="301" t="s">
        <v>12</v>
      </c>
      <c r="E110" s="161" t="s">
        <v>598</v>
      </c>
      <c r="F110" s="301"/>
      <c r="G110" s="419">
        <f>G111</f>
        <v>16216670</v>
      </c>
    </row>
    <row r="111" spans="1:9" ht="49.5">
      <c r="A111" s="182" t="s">
        <v>712</v>
      </c>
      <c r="B111" s="301" t="s">
        <v>0</v>
      </c>
      <c r="C111" s="301" t="s">
        <v>51</v>
      </c>
      <c r="D111" s="301" t="s">
        <v>12</v>
      </c>
      <c r="E111" s="161" t="s">
        <v>718</v>
      </c>
      <c r="F111" s="301"/>
      <c r="G111" s="419">
        <f>G112</f>
        <v>16216670</v>
      </c>
    </row>
    <row r="112" spans="1:9" ht="16.5">
      <c r="A112" s="420" t="s">
        <v>54</v>
      </c>
      <c r="B112" s="301" t="s">
        <v>0</v>
      </c>
      <c r="C112" s="301" t="s">
        <v>51</v>
      </c>
      <c r="D112" s="301" t="s">
        <v>12</v>
      </c>
      <c r="E112" s="161" t="s">
        <v>718</v>
      </c>
      <c r="F112" s="301" t="s">
        <v>55</v>
      </c>
      <c r="G112" s="419">
        <v>16216670</v>
      </c>
    </row>
    <row r="113" spans="1:8" ht="16.5">
      <c r="A113" s="170" t="s">
        <v>56</v>
      </c>
      <c r="B113" s="159" t="s">
        <v>0</v>
      </c>
      <c r="C113" s="160" t="s">
        <v>51</v>
      </c>
      <c r="D113" s="160" t="s">
        <v>19</v>
      </c>
      <c r="E113" s="160"/>
      <c r="F113" s="160"/>
      <c r="G113" s="172">
        <f>G124+G118+G132+G114</f>
        <v>2032051.95</v>
      </c>
    </row>
    <row r="114" spans="1:8" ht="33">
      <c r="A114" s="139" t="s">
        <v>682</v>
      </c>
      <c r="B114" s="161" t="s">
        <v>0</v>
      </c>
      <c r="C114" s="163" t="s">
        <v>51</v>
      </c>
      <c r="D114" s="163" t="s">
        <v>19</v>
      </c>
      <c r="E114" s="163" t="s">
        <v>265</v>
      </c>
      <c r="F114" s="163"/>
      <c r="G114" s="173">
        <f>G115</f>
        <v>64400</v>
      </c>
    </row>
    <row r="115" spans="1:8" ht="16.5">
      <c r="A115" s="139" t="s">
        <v>268</v>
      </c>
      <c r="B115" s="161" t="s">
        <v>0</v>
      </c>
      <c r="C115" s="163" t="s">
        <v>51</v>
      </c>
      <c r="D115" s="163" t="s">
        <v>19</v>
      </c>
      <c r="E115" s="163" t="s">
        <v>266</v>
      </c>
      <c r="F115" s="163"/>
      <c r="G115" s="173">
        <f>G116</f>
        <v>64400</v>
      </c>
    </row>
    <row r="116" spans="1:8" ht="16.5">
      <c r="A116" s="175" t="s">
        <v>47</v>
      </c>
      <c r="B116" s="161" t="s">
        <v>0</v>
      </c>
      <c r="C116" s="163" t="s">
        <v>51</v>
      </c>
      <c r="D116" s="163" t="s">
        <v>19</v>
      </c>
      <c r="E116" s="163" t="s">
        <v>267</v>
      </c>
      <c r="F116" s="163"/>
      <c r="G116" s="173">
        <f>G117</f>
        <v>64400</v>
      </c>
    </row>
    <row r="117" spans="1:8" ht="33">
      <c r="A117" s="182" t="s">
        <v>26</v>
      </c>
      <c r="B117" s="161" t="s">
        <v>0</v>
      </c>
      <c r="C117" s="163" t="s">
        <v>51</v>
      </c>
      <c r="D117" s="163" t="s">
        <v>19</v>
      </c>
      <c r="E117" s="163" t="s">
        <v>267</v>
      </c>
      <c r="F117" s="163" t="s">
        <v>27</v>
      </c>
      <c r="G117" s="173">
        <v>64400</v>
      </c>
    </row>
    <row r="118" spans="1:8" ht="33">
      <c r="A118" s="176" t="s">
        <v>675</v>
      </c>
      <c r="B118" s="161" t="s">
        <v>0</v>
      </c>
      <c r="C118" s="163" t="s">
        <v>51</v>
      </c>
      <c r="D118" s="163" t="s">
        <v>19</v>
      </c>
      <c r="E118" s="163" t="s">
        <v>286</v>
      </c>
      <c r="F118" s="163"/>
      <c r="G118" s="173">
        <f>G119</f>
        <v>43500</v>
      </c>
    </row>
    <row r="119" spans="1:8" ht="16.5">
      <c r="A119" s="297" t="s">
        <v>433</v>
      </c>
      <c r="B119" s="161" t="s">
        <v>0</v>
      </c>
      <c r="C119" s="163" t="s">
        <v>51</v>
      </c>
      <c r="D119" s="163" t="s">
        <v>19</v>
      </c>
      <c r="E119" s="163" t="s">
        <v>579</v>
      </c>
      <c r="F119" s="163"/>
      <c r="G119" s="173">
        <f>G120</f>
        <v>43500</v>
      </c>
    </row>
    <row r="120" spans="1:8" ht="18.75" customHeight="1">
      <c r="A120" s="182" t="s">
        <v>47</v>
      </c>
      <c r="B120" s="161" t="s">
        <v>0</v>
      </c>
      <c r="C120" s="163" t="s">
        <v>51</v>
      </c>
      <c r="D120" s="163" t="s">
        <v>19</v>
      </c>
      <c r="E120" s="163" t="s">
        <v>580</v>
      </c>
      <c r="F120" s="163"/>
      <c r="G120" s="173">
        <f>G123+G121+G122</f>
        <v>43500</v>
      </c>
    </row>
    <row r="121" spans="1:8" ht="24" customHeight="1">
      <c r="A121" s="139" t="s">
        <v>16</v>
      </c>
      <c r="B121" s="161" t="s">
        <v>0</v>
      </c>
      <c r="C121" s="163" t="s">
        <v>51</v>
      </c>
      <c r="D121" s="163" t="s">
        <v>19</v>
      </c>
      <c r="E121" s="163" t="s">
        <v>580</v>
      </c>
      <c r="F121" s="163" t="s">
        <v>17</v>
      </c>
      <c r="G121" s="173">
        <v>0</v>
      </c>
    </row>
    <row r="122" spans="1:8" ht="18" customHeight="1">
      <c r="A122" s="174" t="s">
        <v>637</v>
      </c>
      <c r="B122" s="161" t="s">
        <v>0</v>
      </c>
      <c r="C122" s="163" t="s">
        <v>51</v>
      </c>
      <c r="D122" s="163" t="s">
        <v>19</v>
      </c>
      <c r="E122" s="163" t="s">
        <v>580</v>
      </c>
      <c r="F122" s="163" t="s">
        <v>626</v>
      </c>
      <c r="G122" s="173">
        <v>19000</v>
      </c>
    </row>
    <row r="123" spans="1:8" ht="33">
      <c r="A123" s="182" t="s">
        <v>26</v>
      </c>
      <c r="B123" s="161" t="s">
        <v>0</v>
      </c>
      <c r="C123" s="163" t="s">
        <v>51</v>
      </c>
      <c r="D123" s="163" t="s">
        <v>19</v>
      </c>
      <c r="E123" s="163" t="s">
        <v>580</v>
      </c>
      <c r="F123" s="163" t="s">
        <v>27</v>
      </c>
      <c r="G123" s="173">
        <v>24500</v>
      </c>
      <c r="H123" s="106"/>
    </row>
    <row r="124" spans="1:8" ht="49.5">
      <c r="A124" s="411" t="s">
        <v>689</v>
      </c>
      <c r="B124" s="161" t="s">
        <v>0</v>
      </c>
      <c r="C124" s="163" t="s">
        <v>51</v>
      </c>
      <c r="D124" s="163" t="s">
        <v>19</v>
      </c>
      <c r="E124" s="163" t="s">
        <v>280</v>
      </c>
      <c r="F124" s="163"/>
      <c r="G124" s="173">
        <f>G125</f>
        <v>1894151.95</v>
      </c>
    </row>
    <row r="125" spans="1:8" ht="16.5">
      <c r="A125" s="421" t="s">
        <v>176</v>
      </c>
      <c r="B125" s="161" t="s">
        <v>0</v>
      </c>
      <c r="C125" s="163" t="s">
        <v>51</v>
      </c>
      <c r="D125" s="163" t="s">
        <v>19</v>
      </c>
      <c r="E125" s="163" t="s">
        <v>281</v>
      </c>
      <c r="F125" s="163"/>
      <c r="G125" s="173">
        <f>G126+G128+G130</f>
        <v>1894151.95</v>
      </c>
    </row>
    <row r="126" spans="1:8" ht="33">
      <c r="A126" s="182" t="s">
        <v>61</v>
      </c>
      <c r="B126" s="161" t="s">
        <v>0</v>
      </c>
      <c r="C126" s="163" t="s">
        <v>51</v>
      </c>
      <c r="D126" s="163" t="s">
        <v>19</v>
      </c>
      <c r="E126" s="163" t="s">
        <v>282</v>
      </c>
      <c r="F126" s="163"/>
      <c r="G126" s="173">
        <f>G127</f>
        <v>580855</v>
      </c>
    </row>
    <row r="127" spans="1:8" ht="35.25" customHeight="1">
      <c r="A127" s="182" t="s">
        <v>26</v>
      </c>
      <c r="B127" s="161" t="s">
        <v>0</v>
      </c>
      <c r="C127" s="163" t="s">
        <v>51</v>
      </c>
      <c r="D127" s="163" t="s">
        <v>19</v>
      </c>
      <c r="E127" s="163" t="s">
        <v>282</v>
      </c>
      <c r="F127" s="163" t="s">
        <v>27</v>
      </c>
      <c r="G127" s="173">
        <v>580855</v>
      </c>
    </row>
    <row r="128" spans="1:8" ht="19.5" customHeight="1">
      <c r="A128" s="182" t="s">
        <v>47</v>
      </c>
      <c r="B128" s="161" t="s">
        <v>0</v>
      </c>
      <c r="C128" s="163" t="s">
        <v>51</v>
      </c>
      <c r="D128" s="163" t="s">
        <v>19</v>
      </c>
      <c r="E128" s="163" t="s">
        <v>57</v>
      </c>
      <c r="F128" s="163"/>
      <c r="G128" s="173">
        <f>G129</f>
        <v>480775</v>
      </c>
    </row>
    <row r="129" spans="1:12" ht="33" customHeight="1">
      <c r="A129" s="182" t="s">
        <v>26</v>
      </c>
      <c r="B129" s="161" t="s">
        <v>0</v>
      </c>
      <c r="C129" s="163" t="s">
        <v>51</v>
      </c>
      <c r="D129" s="163" t="s">
        <v>19</v>
      </c>
      <c r="E129" s="163" t="s">
        <v>57</v>
      </c>
      <c r="F129" s="163" t="s">
        <v>27</v>
      </c>
      <c r="G129" s="173">
        <v>480775</v>
      </c>
      <c r="L129">
        <v>9</v>
      </c>
    </row>
    <row r="130" spans="1:12" ht="17.25" customHeight="1">
      <c r="A130" s="182" t="s">
        <v>610</v>
      </c>
      <c r="B130" s="161" t="s">
        <v>0</v>
      </c>
      <c r="C130" s="163" t="s">
        <v>51</v>
      </c>
      <c r="D130" s="163" t="s">
        <v>19</v>
      </c>
      <c r="E130" s="163" t="s">
        <v>609</v>
      </c>
      <c r="F130" s="163"/>
      <c r="G130" s="173">
        <f>G131</f>
        <v>832521.95</v>
      </c>
    </row>
    <row r="131" spans="1:12" ht="31.5" customHeight="1">
      <c r="A131" s="182" t="s">
        <v>26</v>
      </c>
      <c r="B131" s="161" t="s">
        <v>0</v>
      </c>
      <c r="C131" s="163" t="s">
        <v>51</v>
      </c>
      <c r="D131" s="163" t="s">
        <v>19</v>
      </c>
      <c r="E131" s="163" t="s">
        <v>609</v>
      </c>
      <c r="F131" s="163" t="s">
        <v>27</v>
      </c>
      <c r="G131" s="173">
        <v>832521.95</v>
      </c>
    </row>
    <row r="132" spans="1:12" ht="33" customHeight="1">
      <c r="A132" s="139" t="s">
        <v>676</v>
      </c>
      <c r="B132" s="161" t="s">
        <v>0</v>
      </c>
      <c r="C132" s="163" t="s">
        <v>51</v>
      </c>
      <c r="D132" s="163" t="s">
        <v>19</v>
      </c>
      <c r="E132" s="163" t="s">
        <v>273</v>
      </c>
      <c r="F132" s="163"/>
      <c r="G132" s="173">
        <f>G133</f>
        <v>30000</v>
      </c>
    </row>
    <row r="133" spans="1:12" ht="18.75" customHeight="1">
      <c r="A133" s="139" t="s">
        <v>259</v>
      </c>
      <c r="B133" s="161" t="s">
        <v>0</v>
      </c>
      <c r="C133" s="163" t="s">
        <v>51</v>
      </c>
      <c r="D133" s="163" t="s">
        <v>19</v>
      </c>
      <c r="E133" s="163" t="s">
        <v>554</v>
      </c>
      <c r="F133" s="163"/>
      <c r="G133" s="173">
        <f>G134</f>
        <v>30000</v>
      </c>
    </row>
    <row r="134" spans="1:12" ht="33">
      <c r="A134" s="174" t="s">
        <v>572</v>
      </c>
      <c r="B134" s="161" t="s">
        <v>0</v>
      </c>
      <c r="C134" s="163" t="s">
        <v>51</v>
      </c>
      <c r="D134" s="163" t="s">
        <v>19</v>
      </c>
      <c r="E134" s="163" t="s">
        <v>581</v>
      </c>
      <c r="F134" s="163"/>
      <c r="G134" s="173">
        <f>G135</f>
        <v>30000</v>
      </c>
    </row>
    <row r="135" spans="1:12" ht="36.75" customHeight="1">
      <c r="A135" s="174" t="s">
        <v>26</v>
      </c>
      <c r="B135" s="161" t="s">
        <v>0</v>
      </c>
      <c r="C135" s="163" t="s">
        <v>51</v>
      </c>
      <c r="D135" s="163" t="s">
        <v>19</v>
      </c>
      <c r="E135" s="163" t="s">
        <v>581</v>
      </c>
      <c r="F135" s="163" t="s">
        <v>27</v>
      </c>
      <c r="G135" s="173">
        <v>30000</v>
      </c>
    </row>
    <row r="136" spans="1:12" ht="16.5">
      <c r="A136" s="413" t="s">
        <v>604</v>
      </c>
      <c r="B136" s="159" t="s">
        <v>0</v>
      </c>
      <c r="C136" s="160" t="s">
        <v>51</v>
      </c>
      <c r="D136" s="160" t="s">
        <v>51</v>
      </c>
      <c r="E136" s="160"/>
      <c r="F136" s="160"/>
      <c r="G136" s="172">
        <f>G137</f>
        <v>114295</v>
      </c>
    </row>
    <row r="137" spans="1:12" ht="49.5">
      <c r="A137" s="186" t="s">
        <v>681</v>
      </c>
      <c r="B137" s="163" t="s">
        <v>0</v>
      </c>
      <c r="C137" s="163" t="s">
        <v>51</v>
      </c>
      <c r="D137" s="163" t="s">
        <v>51</v>
      </c>
      <c r="E137" s="163" t="s">
        <v>301</v>
      </c>
      <c r="F137" s="163"/>
      <c r="G137" s="173">
        <f>G138</f>
        <v>114295</v>
      </c>
    </row>
    <row r="138" spans="1:12" ht="16.5">
      <c r="A138" s="144" t="s">
        <v>437</v>
      </c>
      <c r="B138" s="161" t="s">
        <v>0</v>
      </c>
      <c r="C138" s="161" t="s">
        <v>51</v>
      </c>
      <c r="D138" s="161" t="s">
        <v>51</v>
      </c>
      <c r="E138" s="161" t="s">
        <v>435</v>
      </c>
      <c r="F138" s="161"/>
      <c r="G138" s="173">
        <f>G139</f>
        <v>114295</v>
      </c>
    </row>
    <row r="139" spans="1:12" ht="49.5">
      <c r="A139" s="144" t="s">
        <v>638</v>
      </c>
      <c r="B139" s="161" t="s">
        <v>0</v>
      </c>
      <c r="C139" s="161" t="s">
        <v>51</v>
      </c>
      <c r="D139" s="161" t="s">
        <v>51</v>
      </c>
      <c r="E139" s="161" t="s">
        <v>582</v>
      </c>
      <c r="F139" s="161"/>
      <c r="G139" s="173">
        <f>G140</f>
        <v>114295</v>
      </c>
    </row>
    <row r="140" spans="1:12" ht="16.5">
      <c r="A140" s="182" t="s">
        <v>431</v>
      </c>
      <c r="B140" s="161" t="s">
        <v>0</v>
      </c>
      <c r="C140" s="161" t="s">
        <v>51</v>
      </c>
      <c r="D140" s="161" t="s">
        <v>51</v>
      </c>
      <c r="E140" s="161" t="s">
        <v>582</v>
      </c>
      <c r="F140" s="161" t="s">
        <v>432</v>
      </c>
      <c r="G140" s="173">
        <v>114295</v>
      </c>
    </row>
    <row r="141" spans="1:12" ht="16.5">
      <c r="A141" s="170" t="s">
        <v>62</v>
      </c>
      <c r="B141" s="157" t="s">
        <v>0</v>
      </c>
      <c r="C141" s="158" t="s">
        <v>63</v>
      </c>
      <c r="D141" s="158"/>
      <c r="E141" s="158"/>
      <c r="F141" s="158"/>
      <c r="G141" s="171">
        <f>G142+G156</f>
        <v>12794901</v>
      </c>
    </row>
    <row r="142" spans="1:12" ht="16.5">
      <c r="A142" s="170" t="s">
        <v>64</v>
      </c>
      <c r="B142" s="157" t="s">
        <v>0</v>
      </c>
      <c r="C142" s="157" t="s">
        <v>63</v>
      </c>
      <c r="D142" s="157" t="s">
        <v>10</v>
      </c>
      <c r="E142" s="158"/>
      <c r="F142" s="158"/>
      <c r="G142" s="418">
        <f>G143+G152</f>
        <v>10194290</v>
      </c>
    </row>
    <row r="143" spans="1:12" ht="36.75" customHeight="1">
      <c r="A143" s="422" t="s">
        <v>683</v>
      </c>
      <c r="B143" s="149" t="s">
        <v>0</v>
      </c>
      <c r="C143" s="165" t="s">
        <v>63</v>
      </c>
      <c r="D143" s="149" t="s">
        <v>10</v>
      </c>
      <c r="E143" s="165" t="s">
        <v>292</v>
      </c>
      <c r="F143" s="149"/>
      <c r="G143" s="173">
        <f>G144</f>
        <v>10019290</v>
      </c>
    </row>
    <row r="144" spans="1:12" ht="23.25" customHeight="1">
      <c r="A144" s="423" t="s">
        <v>287</v>
      </c>
      <c r="B144" s="165" t="s">
        <v>0</v>
      </c>
      <c r="C144" s="165" t="s">
        <v>63</v>
      </c>
      <c r="D144" s="165" t="s">
        <v>10</v>
      </c>
      <c r="E144" s="163" t="s">
        <v>288</v>
      </c>
      <c r="F144" s="149"/>
      <c r="G144" s="173">
        <f>G145+G150</f>
        <v>10019290</v>
      </c>
    </row>
    <row r="145" spans="1:7" ht="49.5">
      <c r="A145" s="181" t="s">
        <v>65</v>
      </c>
      <c r="B145" s="149" t="s">
        <v>0</v>
      </c>
      <c r="C145" s="165" t="s">
        <v>63</v>
      </c>
      <c r="D145" s="149" t="s">
        <v>10</v>
      </c>
      <c r="E145" s="163" t="s">
        <v>289</v>
      </c>
      <c r="F145" s="149"/>
      <c r="G145" s="173">
        <f>G146+G147+G149+G148</f>
        <v>8356480</v>
      </c>
    </row>
    <row r="146" spans="1:7" ht="21" customHeight="1">
      <c r="A146" s="182" t="s">
        <v>66</v>
      </c>
      <c r="B146" s="162" t="s">
        <v>0</v>
      </c>
      <c r="C146" s="162" t="s">
        <v>63</v>
      </c>
      <c r="D146" s="162" t="s">
        <v>10</v>
      </c>
      <c r="E146" s="163" t="s">
        <v>289</v>
      </c>
      <c r="F146" s="165" t="s">
        <v>67</v>
      </c>
      <c r="G146" s="173">
        <v>5292567</v>
      </c>
    </row>
    <row r="147" spans="1:7" ht="33">
      <c r="A147" s="185" t="s">
        <v>26</v>
      </c>
      <c r="B147" s="161" t="s">
        <v>0</v>
      </c>
      <c r="C147" s="163" t="s">
        <v>63</v>
      </c>
      <c r="D147" s="163" t="s">
        <v>10</v>
      </c>
      <c r="E147" s="163" t="s">
        <v>289</v>
      </c>
      <c r="F147" s="163" t="s">
        <v>27</v>
      </c>
      <c r="G147" s="173">
        <v>2786913</v>
      </c>
    </row>
    <row r="148" spans="1:7" ht="16.5">
      <c r="A148" s="175" t="s">
        <v>574</v>
      </c>
      <c r="B148" s="161" t="s">
        <v>0</v>
      </c>
      <c r="C148" s="163" t="s">
        <v>63</v>
      </c>
      <c r="D148" s="163" t="s">
        <v>10</v>
      </c>
      <c r="E148" s="163" t="s">
        <v>289</v>
      </c>
      <c r="F148" s="163" t="s">
        <v>575</v>
      </c>
      <c r="G148" s="173">
        <v>28000</v>
      </c>
    </row>
    <row r="149" spans="1:7" ht="16.5">
      <c r="A149" s="175" t="s">
        <v>28</v>
      </c>
      <c r="B149" s="149" t="s">
        <v>0</v>
      </c>
      <c r="C149" s="149" t="s">
        <v>63</v>
      </c>
      <c r="D149" s="149" t="s">
        <v>10</v>
      </c>
      <c r="E149" s="163" t="s">
        <v>289</v>
      </c>
      <c r="F149" s="165" t="s">
        <v>29</v>
      </c>
      <c r="G149" s="184">
        <v>249000</v>
      </c>
    </row>
    <row r="150" spans="1:7" ht="17.25" customHeight="1">
      <c r="A150" s="186" t="s">
        <v>290</v>
      </c>
      <c r="B150" s="162" t="s">
        <v>0</v>
      </c>
      <c r="C150" s="162" t="s">
        <v>63</v>
      </c>
      <c r="D150" s="162" t="s">
        <v>10</v>
      </c>
      <c r="E150" s="163" t="s">
        <v>291</v>
      </c>
      <c r="F150" s="163"/>
      <c r="G150" s="184">
        <f>G151</f>
        <v>1662810</v>
      </c>
    </row>
    <row r="151" spans="1:7" ht="31.5" customHeight="1">
      <c r="A151" s="182" t="s">
        <v>26</v>
      </c>
      <c r="B151" s="162" t="s">
        <v>0</v>
      </c>
      <c r="C151" s="162" t="s">
        <v>63</v>
      </c>
      <c r="D151" s="162" t="s">
        <v>10</v>
      </c>
      <c r="E151" s="163" t="s">
        <v>291</v>
      </c>
      <c r="F151" s="163" t="s">
        <v>27</v>
      </c>
      <c r="G151" s="184">
        <v>1662810</v>
      </c>
    </row>
    <row r="152" spans="1:7" ht="33">
      <c r="A152" s="182" t="s">
        <v>684</v>
      </c>
      <c r="B152" s="162" t="s">
        <v>0</v>
      </c>
      <c r="C152" s="162" t="s">
        <v>63</v>
      </c>
      <c r="D152" s="162" t="s">
        <v>10</v>
      </c>
      <c r="E152" s="163" t="s">
        <v>302</v>
      </c>
      <c r="F152" s="163"/>
      <c r="G152" s="184">
        <f>G153</f>
        <v>175000</v>
      </c>
    </row>
    <row r="153" spans="1:7" ht="16.5">
      <c r="A153" s="182" t="s">
        <v>611</v>
      </c>
      <c r="B153" s="162" t="s">
        <v>0</v>
      </c>
      <c r="C153" s="162" t="s">
        <v>63</v>
      </c>
      <c r="D153" s="162" t="s">
        <v>10</v>
      </c>
      <c r="E153" s="163" t="s">
        <v>613</v>
      </c>
      <c r="F153" s="163"/>
      <c r="G153" s="184">
        <f>G154</f>
        <v>175000</v>
      </c>
    </row>
    <row r="154" spans="1:7" ht="16.5">
      <c r="A154" s="182" t="s">
        <v>612</v>
      </c>
      <c r="B154" s="162" t="s">
        <v>0</v>
      </c>
      <c r="C154" s="162" t="s">
        <v>63</v>
      </c>
      <c r="D154" s="162" t="s">
        <v>10</v>
      </c>
      <c r="E154" s="163" t="s">
        <v>614</v>
      </c>
      <c r="F154" s="163"/>
      <c r="G154" s="184">
        <f>G155</f>
        <v>175000</v>
      </c>
    </row>
    <row r="155" spans="1:7" ht="33">
      <c r="A155" s="182" t="s">
        <v>26</v>
      </c>
      <c r="B155" s="162" t="s">
        <v>0</v>
      </c>
      <c r="C155" s="162" t="s">
        <v>63</v>
      </c>
      <c r="D155" s="162" t="s">
        <v>10</v>
      </c>
      <c r="E155" s="163" t="s">
        <v>614</v>
      </c>
      <c r="F155" s="163" t="s">
        <v>27</v>
      </c>
      <c r="G155" s="184">
        <v>175000</v>
      </c>
    </row>
    <row r="156" spans="1:7" ht="16.5">
      <c r="A156" s="170" t="s">
        <v>68</v>
      </c>
      <c r="B156" s="159" t="s">
        <v>0</v>
      </c>
      <c r="C156" s="160" t="s">
        <v>63</v>
      </c>
      <c r="D156" s="160" t="s">
        <v>23</v>
      </c>
      <c r="E156" s="168"/>
      <c r="F156" s="160"/>
      <c r="G156" s="172">
        <f>G157</f>
        <v>2600611</v>
      </c>
    </row>
    <row r="157" spans="1:7" ht="33">
      <c r="A157" s="181" t="s">
        <v>683</v>
      </c>
      <c r="B157" s="161" t="s">
        <v>0</v>
      </c>
      <c r="C157" s="163" t="s">
        <v>63</v>
      </c>
      <c r="D157" s="163" t="s">
        <v>23</v>
      </c>
      <c r="E157" s="163" t="s">
        <v>292</v>
      </c>
      <c r="F157" s="163"/>
      <c r="G157" s="173">
        <f>G158</f>
        <v>2600611</v>
      </c>
    </row>
    <row r="158" spans="1:7" ht="23.25" customHeight="1">
      <c r="A158" s="181" t="s">
        <v>293</v>
      </c>
      <c r="B158" s="149" t="s">
        <v>0</v>
      </c>
      <c r="C158" s="149" t="s">
        <v>63</v>
      </c>
      <c r="D158" s="149" t="s">
        <v>23</v>
      </c>
      <c r="E158" s="163" t="s">
        <v>294</v>
      </c>
      <c r="F158" s="163"/>
      <c r="G158" s="173">
        <f>G159</f>
        <v>2600611</v>
      </c>
    </row>
    <row r="159" spans="1:7" ht="33">
      <c r="A159" s="181" t="s">
        <v>436</v>
      </c>
      <c r="B159" s="149" t="s">
        <v>0</v>
      </c>
      <c r="C159" s="149" t="s">
        <v>63</v>
      </c>
      <c r="D159" s="149" t="s">
        <v>23</v>
      </c>
      <c r="E159" s="149" t="s">
        <v>295</v>
      </c>
      <c r="F159" s="165"/>
      <c r="G159" s="184">
        <f>G160+G161</f>
        <v>2600611</v>
      </c>
    </row>
    <row r="160" spans="1:7" ht="23.25" customHeight="1">
      <c r="A160" s="181" t="s">
        <v>16</v>
      </c>
      <c r="B160" s="149" t="s">
        <v>0</v>
      </c>
      <c r="C160" s="149" t="s">
        <v>63</v>
      </c>
      <c r="D160" s="149" t="s">
        <v>23</v>
      </c>
      <c r="E160" s="149" t="s">
        <v>295</v>
      </c>
      <c r="F160" s="165" t="s">
        <v>17</v>
      </c>
      <c r="G160" s="184">
        <v>2245811</v>
      </c>
    </row>
    <row r="161" spans="1:8" ht="32.25" customHeight="1">
      <c r="A161" s="182" t="s">
        <v>26</v>
      </c>
      <c r="B161" s="149" t="s">
        <v>0</v>
      </c>
      <c r="C161" s="149" t="s">
        <v>63</v>
      </c>
      <c r="D161" s="149" t="s">
        <v>23</v>
      </c>
      <c r="E161" s="149" t="s">
        <v>295</v>
      </c>
      <c r="F161" s="165" t="s">
        <v>27</v>
      </c>
      <c r="G161" s="184">
        <v>354800</v>
      </c>
    </row>
    <row r="162" spans="1:8" ht="16.5">
      <c r="A162" s="413" t="s">
        <v>69</v>
      </c>
      <c r="B162" s="157" t="s">
        <v>0</v>
      </c>
      <c r="C162" s="157" t="s">
        <v>45</v>
      </c>
      <c r="D162" s="157"/>
      <c r="E162" s="157"/>
      <c r="F162" s="158"/>
      <c r="G162" s="418">
        <f>G163+G168</f>
        <v>429648</v>
      </c>
    </row>
    <row r="163" spans="1:8" ht="21" customHeight="1">
      <c r="A163" s="413" t="s">
        <v>70</v>
      </c>
      <c r="B163" s="157" t="s">
        <v>0</v>
      </c>
      <c r="C163" s="157" t="s">
        <v>45</v>
      </c>
      <c r="D163" s="157" t="s">
        <v>10</v>
      </c>
      <c r="E163" s="149"/>
      <c r="F163" s="165"/>
      <c r="G163" s="418">
        <f>G164</f>
        <v>149148</v>
      </c>
    </row>
    <row r="164" spans="1:8" ht="33">
      <c r="A164" s="181" t="s">
        <v>688</v>
      </c>
      <c r="B164" s="149" t="s">
        <v>0</v>
      </c>
      <c r="C164" s="149" t="s">
        <v>45</v>
      </c>
      <c r="D164" s="149" t="s">
        <v>10</v>
      </c>
      <c r="E164" s="149" t="s">
        <v>276</v>
      </c>
      <c r="F164" s="165"/>
      <c r="G164" s="184">
        <f>G165</f>
        <v>149148</v>
      </c>
    </row>
    <row r="165" spans="1:8" ht="15.75" customHeight="1">
      <c r="A165" s="154" t="s">
        <v>297</v>
      </c>
      <c r="B165" s="149" t="s">
        <v>0</v>
      </c>
      <c r="C165" s="149" t="s">
        <v>45</v>
      </c>
      <c r="D165" s="149" t="s">
        <v>10</v>
      </c>
      <c r="E165" s="149" t="s">
        <v>544</v>
      </c>
      <c r="F165" s="165"/>
      <c r="G165" s="184">
        <f>G166</f>
        <v>149148</v>
      </c>
    </row>
    <row r="166" spans="1:8" ht="16.5">
      <c r="A166" s="185" t="s">
        <v>298</v>
      </c>
      <c r="B166" s="149" t="s">
        <v>0</v>
      </c>
      <c r="C166" s="149" t="s">
        <v>45</v>
      </c>
      <c r="D166" s="149" t="s">
        <v>10</v>
      </c>
      <c r="E166" s="149" t="s">
        <v>594</v>
      </c>
      <c r="F166" s="165"/>
      <c r="G166" s="184">
        <f>G167</f>
        <v>149148</v>
      </c>
    </row>
    <row r="167" spans="1:8" ht="16.5">
      <c r="A167" s="182" t="s">
        <v>71</v>
      </c>
      <c r="B167" s="149" t="s">
        <v>0</v>
      </c>
      <c r="C167" s="149" t="s">
        <v>45</v>
      </c>
      <c r="D167" s="149" t="s">
        <v>10</v>
      </c>
      <c r="E167" s="149" t="s">
        <v>594</v>
      </c>
      <c r="F167" s="165" t="s">
        <v>72</v>
      </c>
      <c r="G167" s="184">
        <v>149148</v>
      </c>
    </row>
    <row r="168" spans="1:8" ht="16.5">
      <c r="A168" s="424" t="s">
        <v>73</v>
      </c>
      <c r="B168" s="157" t="s">
        <v>0</v>
      </c>
      <c r="C168" s="157" t="s">
        <v>45</v>
      </c>
      <c r="D168" s="157" t="s">
        <v>19</v>
      </c>
      <c r="E168" s="157"/>
      <c r="F168" s="158"/>
      <c r="G168" s="418">
        <f>+G173+G169</f>
        <v>280500</v>
      </c>
    </row>
    <row r="169" spans="1:8" ht="33" customHeight="1">
      <c r="A169" s="182" t="s">
        <v>687</v>
      </c>
      <c r="B169" s="165" t="s">
        <v>0</v>
      </c>
      <c r="C169" s="165" t="s">
        <v>45</v>
      </c>
      <c r="D169" s="165" t="s">
        <v>19</v>
      </c>
      <c r="E169" s="149" t="s">
        <v>583</v>
      </c>
      <c r="F169" s="165"/>
      <c r="G169" s="184">
        <f>G170</f>
        <v>46000</v>
      </c>
    </row>
    <row r="170" spans="1:8" ht="14.25" customHeight="1">
      <c r="A170" s="182" t="s">
        <v>607</v>
      </c>
      <c r="B170" s="165" t="s">
        <v>0</v>
      </c>
      <c r="C170" s="165" t="s">
        <v>45</v>
      </c>
      <c r="D170" s="165" t="s">
        <v>19</v>
      </c>
      <c r="E170" s="149" t="s">
        <v>584</v>
      </c>
      <c r="F170" s="165"/>
      <c r="G170" s="184">
        <f>G171</f>
        <v>46000</v>
      </c>
    </row>
    <row r="171" spans="1:8" ht="19.5" customHeight="1">
      <c r="A171" s="182" t="s">
        <v>569</v>
      </c>
      <c r="B171" s="165" t="s">
        <v>0</v>
      </c>
      <c r="C171" s="165" t="s">
        <v>45</v>
      </c>
      <c r="D171" s="165" t="s">
        <v>19</v>
      </c>
      <c r="E171" s="149" t="s">
        <v>585</v>
      </c>
      <c r="F171" s="165"/>
      <c r="G171" s="184">
        <f>G172</f>
        <v>46000</v>
      </c>
    </row>
    <row r="172" spans="1:8" ht="33">
      <c r="A172" s="182" t="s">
        <v>567</v>
      </c>
      <c r="B172" s="165" t="s">
        <v>0</v>
      </c>
      <c r="C172" s="165" t="s">
        <v>45</v>
      </c>
      <c r="D172" s="165" t="s">
        <v>19</v>
      </c>
      <c r="E172" s="149" t="s">
        <v>585</v>
      </c>
      <c r="F172" s="165" t="s">
        <v>566</v>
      </c>
      <c r="G172" s="184">
        <v>46000</v>
      </c>
      <c r="H172" s="106"/>
    </row>
    <row r="173" spans="1:8" ht="33">
      <c r="A173" s="181" t="s">
        <v>686</v>
      </c>
      <c r="B173" s="149" t="s">
        <v>0</v>
      </c>
      <c r="C173" s="149" t="s">
        <v>45</v>
      </c>
      <c r="D173" s="149" t="s">
        <v>19</v>
      </c>
      <c r="E173" s="149" t="s">
        <v>276</v>
      </c>
      <c r="F173" s="165"/>
      <c r="G173" s="184">
        <f>G174+G181</f>
        <v>234500</v>
      </c>
      <c r="H173" s="106"/>
    </row>
    <row r="174" spans="1:8" ht="22.5" customHeight="1">
      <c r="A174" s="181" t="s">
        <v>299</v>
      </c>
      <c r="B174" s="149" t="s">
        <v>0</v>
      </c>
      <c r="C174" s="149" t="s">
        <v>45</v>
      </c>
      <c r="D174" s="149" t="s">
        <v>19</v>
      </c>
      <c r="E174" s="149" t="s">
        <v>277</v>
      </c>
      <c r="F174" s="165"/>
      <c r="G174" s="184">
        <f>G175+G177+G179</f>
        <v>191500</v>
      </c>
      <c r="H174" s="106"/>
    </row>
    <row r="175" spans="1:8" ht="21" customHeight="1">
      <c r="A175" s="185" t="s">
        <v>300</v>
      </c>
      <c r="B175" s="149" t="s">
        <v>0</v>
      </c>
      <c r="C175" s="149" t="s">
        <v>45</v>
      </c>
      <c r="D175" s="149" t="s">
        <v>19</v>
      </c>
      <c r="E175" s="149" t="s">
        <v>586</v>
      </c>
      <c r="F175" s="165"/>
      <c r="G175" s="184">
        <f>+G176</f>
        <v>65000</v>
      </c>
      <c r="H175" s="106"/>
    </row>
    <row r="176" spans="1:8" ht="32.25" customHeight="1">
      <c r="A176" s="182" t="s">
        <v>567</v>
      </c>
      <c r="B176" s="149" t="s">
        <v>0</v>
      </c>
      <c r="C176" s="149" t="s">
        <v>45</v>
      </c>
      <c r="D176" s="149" t="s">
        <v>19</v>
      </c>
      <c r="E176" s="149" t="s">
        <v>586</v>
      </c>
      <c r="F176" s="165" t="s">
        <v>566</v>
      </c>
      <c r="G176" s="184">
        <v>65000</v>
      </c>
      <c r="H176" s="106"/>
    </row>
    <row r="177" spans="1:8" ht="16.5">
      <c r="A177" s="420" t="s">
        <v>74</v>
      </c>
      <c r="B177" s="165" t="s">
        <v>0</v>
      </c>
      <c r="C177" s="165" t="s">
        <v>45</v>
      </c>
      <c r="D177" s="165" t="s">
        <v>19</v>
      </c>
      <c r="E177" s="149" t="s">
        <v>587</v>
      </c>
      <c r="F177" s="165"/>
      <c r="G177" s="184">
        <f>+G178</f>
        <v>120000</v>
      </c>
      <c r="H177" s="106"/>
    </row>
    <row r="178" spans="1:8" ht="15.75" customHeight="1">
      <c r="A178" s="182" t="s">
        <v>567</v>
      </c>
      <c r="B178" s="165" t="s">
        <v>0</v>
      </c>
      <c r="C178" s="165" t="s">
        <v>45</v>
      </c>
      <c r="D178" s="165" t="s">
        <v>19</v>
      </c>
      <c r="E178" s="149" t="s">
        <v>587</v>
      </c>
      <c r="F178" s="165" t="s">
        <v>566</v>
      </c>
      <c r="G178" s="184">
        <v>120000</v>
      </c>
    </row>
    <row r="179" spans="1:8" ht="33">
      <c r="A179" s="185" t="s">
        <v>75</v>
      </c>
      <c r="B179" s="165" t="s">
        <v>0</v>
      </c>
      <c r="C179" s="165" t="s">
        <v>45</v>
      </c>
      <c r="D179" s="165" t="s">
        <v>19</v>
      </c>
      <c r="E179" s="149" t="s">
        <v>588</v>
      </c>
      <c r="F179" s="169"/>
      <c r="G179" s="184">
        <f>+G180</f>
        <v>6500</v>
      </c>
    </row>
    <row r="180" spans="1:8" ht="32.25" customHeight="1">
      <c r="A180" s="182" t="s">
        <v>567</v>
      </c>
      <c r="B180" s="165" t="s">
        <v>0</v>
      </c>
      <c r="C180" s="165" t="s">
        <v>45</v>
      </c>
      <c r="D180" s="165" t="s">
        <v>19</v>
      </c>
      <c r="E180" s="149" t="s">
        <v>588</v>
      </c>
      <c r="F180" s="165" t="s">
        <v>566</v>
      </c>
      <c r="G180" s="184">
        <v>6500</v>
      </c>
    </row>
    <row r="181" spans="1:8" ht="36.75" customHeight="1">
      <c r="A181" s="154" t="s">
        <v>297</v>
      </c>
      <c r="B181" s="149" t="s">
        <v>0</v>
      </c>
      <c r="C181" s="149" t="s">
        <v>45</v>
      </c>
      <c r="D181" s="149" t="s">
        <v>19</v>
      </c>
      <c r="E181" s="149" t="s">
        <v>544</v>
      </c>
      <c r="F181" s="165"/>
      <c r="G181" s="184">
        <f>G182</f>
        <v>43000</v>
      </c>
    </row>
    <row r="182" spans="1:8" ht="49.5">
      <c r="A182" s="154" t="s">
        <v>605</v>
      </c>
      <c r="B182" s="149" t="s">
        <v>0</v>
      </c>
      <c r="C182" s="149" t="s">
        <v>45</v>
      </c>
      <c r="D182" s="149" t="s">
        <v>19</v>
      </c>
      <c r="E182" s="149" t="s">
        <v>595</v>
      </c>
      <c r="F182" s="165"/>
      <c r="G182" s="184">
        <f>+G183</f>
        <v>43000</v>
      </c>
    </row>
    <row r="183" spans="1:8" ht="16.5">
      <c r="A183" s="182" t="s">
        <v>66</v>
      </c>
      <c r="B183" s="149" t="s">
        <v>0</v>
      </c>
      <c r="C183" s="149" t="s">
        <v>45</v>
      </c>
      <c r="D183" s="149" t="s">
        <v>19</v>
      </c>
      <c r="E183" s="149" t="s">
        <v>595</v>
      </c>
      <c r="F183" s="165" t="s">
        <v>67</v>
      </c>
      <c r="G183" s="184">
        <v>43000</v>
      </c>
    </row>
    <row r="184" spans="1:8" ht="16.5">
      <c r="A184" s="187" t="s">
        <v>76</v>
      </c>
      <c r="B184" s="157" t="s">
        <v>0</v>
      </c>
      <c r="C184" s="158" t="s">
        <v>77</v>
      </c>
      <c r="D184" s="158"/>
      <c r="E184" s="158"/>
      <c r="F184" s="158"/>
      <c r="G184" s="171">
        <f>G185</f>
        <v>3474493</v>
      </c>
    </row>
    <row r="185" spans="1:8" ht="16.5">
      <c r="A185" s="416" t="s">
        <v>78</v>
      </c>
      <c r="B185" s="158" t="s">
        <v>0</v>
      </c>
      <c r="C185" s="158" t="s">
        <v>77</v>
      </c>
      <c r="D185" s="157" t="s">
        <v>10</v>
      </c>
      <c r="E185" s="158"/>
      <c r="F185" s="158"/>
      <c r="G185" s="418">
        <f>G186+G190</f>
        <v>3474493</v>
      </c>
    </row>
    <row r="186" spans="1:8" ht="33">
      <c r="A186" s="139" t="s">
        <v>676</v>
      </c>
      <c r="B186" s="165" t="s">
        <v>0</v>
      </c>
      <c r="C186" s="165" t="s">
        <v>77</v>
      </c>
      <c r="D186" s="165" t="s">
        <v>10</v>
      </c>
      <c r="E186" s="165" t="s">
        <v>273</v>
      </c>
      <c r="F186" s="165"/>
      <c r="G186" s="184">
        <f>G187</f>
        <v>9500</v>
      </c>
    </row>
    <row r="187" spans="1:8" ht="18" customHeight="1">
      <c r="A187" s="143" t="s">
        <v>303</v>
      </c>
      <c r="B187" s="165" t="s">
        <v>0</v>
      </c>
      <c r="C187" s="165" t="s">
        <v>77</v>
      </c>
      <c r="D187" s="165" t="s">
        <v>10</v>
      </c>
      <c r="E187" s="165" t="s">
        <v>589</v>
      </c>
      <c r="F187" s="165"/>
      <c r="G187" s="184">
        <f>G188</f>
        <v>9500</v>
      </c>
    </row>
    <row r="188" spans="1:8" ht="19.5" customHeight="1">
      <c r="A188" s="423" t="s">
        <v>79</v>
      </c>
      <c r="B188" s="163" t="s">
        <v>0</v>
      </c>
      <c r="C188" s="165" t="s">
        <v>77</v>
      </c>
      <c r="D188" s="165" t="s">
        <v>10</v>
      </c>
      <c r="E188" s="163" t="s">
        <v>590</v>
      </c>
      <c r="F188" s="165"/>
      <c r="G188" s="184">
        <f>G189</f>
        <v>9500</v>
      </c>
    </row>
    <row r="189" spans="1:8" ht="36.75" customHeight="1">
      <c r="A189" s="185" t="s">
        <v>26</v>
      </c>
      <c r="B189" s="163" t="s">
        <v>0</v>
      </c>
      <c r="C189" s="165" t="s">
        <v>77</v>
      </c>
      <c r="D189" s="165" t="s">
        <v>10</v>
      </c>
      <c r="E189" s="163" t="s">
        <v>590</v>
      </c>
      <c r="F189" s="165" t="s">
        <v>27</v>
      </c>
      <c r="G189" s="184">
        <v>9500</v>
      </c>
    </row>
    <row r="190" spans="1:8" ht="20.25" customHeight="1">
      <c r="A190" s="139" t="s">
        <v>685</v>
      </c>
      <c r="B190" s="165" t="s">
        <v>0</v>
      </c>
      <c r="C190" s="165" t="s">
        <v>77</v>
      </c>
      <c r="D190" s="165" t="s">
        <v>10</v>
      </c>
      <c r="E190" s="165" t="s">
        <v>434</v>
      </c>
      <c r="F190" s="165"/>
      <c r="G190" s="184">
        <f>G191+G196</f>
        <v>3464993</v>
      </c>
    </row>
    <row r="191" spans="1:8" ht="25.5" customHeight="1">
      <c r="A191" s="139" t="s">
        <v>304</v>
      </c>
      <c r="B191" s="162" t="s">
        <v>0</v>
      </c>
      <c r="C191" s="162" t="s">
        <v>77</v>
      </c>
      <c r="D191" s="162" t="s">
        <v>10</v>
      </c>
      <c r="E191" s="165" t="s">
        <v>296</v>
      </c>
      <c r="F191" s="165"/>
      <c r="G191" s="184">
        <f>G192</f>
        <v>3175443</v>
      </c>
    </row>
    <row r="192" spans="1:8" ht="49.5">
      <c r="A192" s="181" t="s">
        <v>65</v>
      </c>
      <c r="B192" s="162" t="s">
        <v>0</v>
      </c>
      <c r="C192" s="162" t="s">
        <v>77</v>
      </c>
      <c r="D192" s="162" t="s">
        <v>10</v>
      </c>
      <c r="E192" s="165" t="s">
        <v>591</v>
      </c>
      <c r="F192" s="165"/>
      <c r="G192" s="184">
        <f>G193+G194+G195</f>
        <v>3175443</v>
      </c>
    </row>
    <row r="193" spans="1:7" ht="16.5">
      <c r="A193" s="182" t="s">
        <v>66</v>
      </c>
      <c r="B193" s="162" t="s">
        <v>0</v>
      </c>
      <c r="C193" s="162" t="s">
        <v>77</v>
      </c>
      <c r="D193" s="162" t="s">
        <v>10</v>
      </c>
      <c r="E193" s="165" t="s">
        <v>591</v>
      </c>
      <c r="F193" s="165" t="s">
        <v>67</v>
      </c>
      <c r="G193" s="184">
        <v>1804841</v>
      </c>
    </row>
    <row r="194" spans="1:7" ht="33.75" customHeight="1">
      <c r="A194" s="182" t="s">
        <v>26</v>
      </c>
      <c r="B194" s="162" t="s">
        <v>0</v>
      </c>
      <c r="C194" s="162" t="s">
        <v>77</v>
      </c>
      <c r="D194" s="162" t="s">
        <v>10</v>
      </c>
      <c r="E194" s="165" t="s">
        <v>591</v>
      </c>
      <c r="F194" s="165" t="s">
        <v>27</v>
      </c>
      <c r="G194" s="184">
        <v>1051602</v>
      </c>
    </row>
    <row r="195" spans="1:7" ht="16.5">
      <c r="A195" s="182" t="s">
        <v>28</v>
      </c>
      <c r="B195" s="162" t="s">
        <v>0</v>
      </c>
      <c r="C195" s="162" t="s">
        <v>77</v>
      </c>
      <c r="D195" s="162" t="s">
        <v>10</v>
      </c>
      <c r="E195" s="165" t="s">
        <v>591</v>
      </c>
      <c r="F195" s="165" t="s">
        <v>29</v>
      </c>
      <c r="G195" s="184">
        <v>319000</v>
      </c>
    </row>
    <row r="196" spans="1:7" ht="20.25" customHeight="1">
      <c r="A196" s="176" t="s">
        <v>305</v>
      </c>
      <c r="B196" s="162" t="s">
        <v>0</v>
      </c>
      <c r="C196" s="162" t="s">
        <v>77</v>
      </c>
      <c r="D196" s="162" t="s">
        <v>10</v>
      </c>
      <c r="E196" s="165" t="s">
        <v>592</v>
      </c>
      <c r="F196" s="165"/>
      <c r="G196" s="184">
        <f>G197</f>
        <v>289550</v>
      </c>
    </row>
    <row r="197" spans="1:7" ht="16.5">
      <c r="A197" s="176" t="s">
        <v>80</v>
      </c>
      <c r="B197" s="162" t="s">
        <v>0</v>
      </c>
      <c r="C197" s="162" t="s">
        <v>77</v>
      </c>
      <c r="D197" s="162" t="s">
        <v>10</v>
      </c>
      <c r="E197" s="165" t="s">
        <v>593</v>
      </c>
      <c r="F197" s="165"/>
      <c r="G197" s="184">
        <f>G198</f>
        <v>289550</v>
      </c>
    </row>
    <row r="198" spans="1:7" ht="33">
      <c r="A198" s="182" t="s">
        <v>26</v>
      </c>
      <c r="B198" s="162" t="s">
        <v>0</v>
      </c>
      <c r="C198" s="162" t="s">
        <v>77</v>
      </c>
      <c r="D198" s="162" t="s">
        <v>10</v>
      </c>
      <c r="E198" s="165" t="s">
        <v>593</v>
      </c>
      <c r="F198" s="165" t="s">
        <v>27</v>
      </c>
      <c r="G198" s="184">
        <v>289550</v>
      </c>
    </row>
    <row r="199" spans="1:7" ht="17.25" thickBot="1">
      <c r="A199" s="425" t="s">
        <v>81</v>
      </c>
      <c r="B199" s="426"/>
      <c r="C199" s="427"/>
      <c r="D199" s="427"/>
      <c r="E199" s="427"/>
      <c r="F199" s="427"/>
      <c r="G199" s="428">
        <f>G19+G55+G62+G81+G89+G141+G162+G184</f>
        <v>58235950.950000003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55" firstPageNumber="0" orientation="portrait" horizontalDpi="300" verticalDpi="300" r:id="rId1"/>
  <headerFooter alignWithMargins="0"/>
  <rowBreaks count="3" manualBreakCount="3">
    <brk id="54" max="16383" man="1"/>
    <brk id="104" max="6" man="1"/>
    <brk id="156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46"/>
  <sheetViews>
    <sheetView view="pageBreakPreview" zoomScaleNormal="80" workbookViewId="0">
      <selection activeCell="A10" sqref="A10"/>
    </sheetView>
  </sheetViews>
  <sheetFormatPr defaultRowHeight="12.75"/>
  <cols>
    <col min="1" max="1" width="66.5703125" customWidth="1"/>
    <col min="2" max="2" width="8.85546875" style="88" customWidth="1"/>
    <col min="3" max="3" width="8" style="89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317" t="s">
        <v>725</v>
      </c>
      <c r="B1" s="318"/>
      <c r="C1" s="318"/>
      <c r="D1" s="318"/>
      <c r="E1" s="90"/>
      <c r="F1" s="90"/>
      <c r="G1" s="90"/>
    </row>
    <row r="2" spans="1:7" ht="15.75">
      <c r="A2" s="438" t="s">
        <v>726</v>
      </c>
      <c r="B2" s="319"/>
      <c r="C2" s="439"/>
      <c r="D2" s="439"/>
      <c r="E2" s="90"/>
      <c r="F2" s="90"/>
      <c r="G2" s="90"/>
    </row>
    <row r="3" spans="1:7" ht="15.75">
      <c r="A3" s="440" t="s">
        <v>727</v>
      </c>
      <c r="B3" s="319"/>
      <c r="C3" s="441"/>
      <c r="D3" s="441"/>
      <c r="E3" s="90"/>
      <c r="F3" s="91"/>
      <c r="G3" s="91"/>
    </row>
    <row r="4" spans="1:7" ht="15.75">
      <c r="A4" s="438" t="s">
        <v>728</v>
      </c>
      <c r="B4" s="319"/>
      <c r="C4" s="441"/>
      <c r="D4" s="441"/>
      <c r="E4" s="90"/>
      <c r="F4" s="90"/>
      <c r="G4" s="90"/>
    </row>
    <row r="5" spans="1:7" ht="15.75">
      <c r="A5" s="320" t="s">
        <v>732</v>
      </c>
      <c r="B5" s="319"/>
      <c r="C5" s="441"/>
      <c r="D5" s="441"/>
      <c r="E5" s="90"/>
      <c r="F5" s="90"/>
      <c r="G5" s="90"/>
    </row>
    <row r="6" spans="1:7" ht="15.75">
      <c r="A6" s="320" t="s">
        <v>729</v>
      </c>
      <c r="B6" s="319"/>
      <c r="C6" s="441"/>
      <c r="D6" s="441"/>
      <c r="E6" s="90"/>
      <c r="F6" s="90"/>
      <c r="G6" s="90"/>
    </row>
    <row r="7" spans="1:7" ht="15.75">
      <c r="A7" s="320" t="s">
        <v>730</v>
      </c>
      <c r="B7" s="319"/>
      <c r="C7" s="441"/>
      <c r="D7" s="441"/>
      <c r="E7" s="90"/>
      <c r="F7" s="90"/>
      <c r="G7" s="90"/>
    </row>
    <row r="8" spans="1:7" ht="15.75">
      <c r="A8" s="320" t="s">
        <v>731</v>
      </c>
      <c r="B8" s="319"/>
      <c r="C8" s="441"/>
      <c r="D8" s="441"/>
      <c r="E8" s="90"/>
      <c r="F8" s="90"/>
      <c r="G8" s="90"/>
    </row>
    <row r="9" spans="1:7" ht="15.75">
      <c r="A9" s="320" t="s">
        <v>758</v>
      </c>
      <c r="B9" s="319"/>
      <c r="C9" s="318"/>
      <c r="D9" s="318"/>
      <c r="E9" s="90"/>
      <c r="F9" s="90"/>
      <c r="G9" s="90"/>
    </row>
    <row r="10" spans="1:7" ht="15.75">
      <c r="A10" s="317" t="s">
        <v>771</v>
      </c>
      <c r="B10" s="318"/>
      <c r="C10" s="318"/>
      <c r="D10" s="318"/>
      <c r="E10" s="90"/>
      <c r="F10" s="90"/>
      <c r="G10" s="90"/>
    </row>
    <row r="11" spans="1:7" ht="15.75">
      <c r="A11" s="317"/>
      <c r="B11" s="318"/>
      <c r="C11" s="318"/>
      <c r="D11" s="318"/>
    </row>
    <row r="12" spans="1:7" ht="48" customHeight="1">
      <c r="A12" s="459" t="s">
        <v>671</v>
      </c>
      <c r="B12" s="459"/>
      <c r="C12" s="459"/>
      <c r="D12" s="459"/>
    </row>
    <row r="13" spans="1:7" ht="16.5">
      <c r="A13" s="460" t="s">
        <v>157</v>
      </c>
      <c r="B13" s="460"/>
      <c r="C13" s="460"/>
      <c r="D13" s="460"/>
    </row>
    <row r="14" spans="1:7" ht="18.75" customHeight="1" thickBot="1">
      <c r="A14" s="188"/>
      <c r="B14" s="94" t="s">
        <v>157</v>
      </c>
      <c r="C14" s="189"/>
      <c r="D14" s="96" t="s">
        <v>99</v>
      </c>
    </row>
    <row r="15" spans="1:7" ht="45" customHeight="1" thickBot="1">
      <c r="A15" s="190" t="s">
        <v>101</v>
      </c>
      <c r="B15" s="191" t="s">
        <v>5</v>
      </c>
      <c r="C15" s="191" t="s">
        <v>6</v>
      </c>
      <c r="D15" s="241" t="s">
        <v>596</v>
      </c>
    </row>
    <row r="16" spans="1:7" ht="16.5">
      <c r="A16" s="335" t="s">
        <v>9</v>
      </c>
      <c r="B16" s="336" t="s">
        <v>10</v>
      </c>
      <c r="C16" s="336"/>
      <c r="D16" s="337">
        <f>D17+D18+D19+D20+D21</f>
        <v>5808337</v>
      </c>
    </row>
    <row r="17" spans="1:5" ht="33">
      <c r="A17" s="181" t="s">
        <v>11</v>
      </c>
      <c r="B17" s="149" t="s">
        <v>10</v>
      </c>
      <c r="C17" s="165" t="s">
        <v>12</v>
      </c>
      <c r="D17" s="173">
        <v>1226285</v>
      </c>
      <c r="E17" s="82"/>
    </row>
    <row r="18" spans="1:5" ht="49.5">
      <c r="A18" s="181" t="s">
        <v>18</v>
      </c>
      <c r="B18" s="149" t="s">
        <v>10</v>
      </c>
      <c r="C18" s="165" t="s">
        <v>19</v>
      </c>
      <c r="D18" s="184">
        <v>441896</v>
      </c>
      <c r="E18" s="82"/>
    </row>
    <row r="19" spans="1:5" ht="49.5">
      <c r="A19" s="181" t="s">
        <v>22</v>
      </c>
      <c r="B19" s="149" t="s">
        <v>10</v>
      </c>
      <c r="C19" s="149" t="s">
        <v>23</v>
      </c>
      <c r="D19" s="173">
        <f>Вед.2020!G30</f>
        <v>3977156</v>
      </c>
      <c r="E19" s="82"/>
    </row>
    <row r="20" spans="1:5" ht="18.75">
      <c r="A20" s="180" t="s">
        <v>253</v>
      </c>
      <c r="B20" s="192" t="s">
        <v>10</v>
      </c>
      <c r="C20" s="192" t="s">
        <v>77</v>
      </c>
      <c r="D20" s="179">
        <f>[2]Вед.2019!G38</f>
        <v>25000</v>
      </c>
      <c r="E20" s="86"/>
    </row>
    <row r="21" spans="1:5" ht="16.5">
      <c r="A21" s="181" t="s">
        <v>30</v>
      </c>
      <c r="B21" s="149" t="s">
        <v>10</v>
      </c>
      <c r="C21" s="149" t="s">
        <v>31</v>
      </c>
      <c r="D21" s="173">
        <f>Вед.2020!G45</f>
        <v>138000</v>
      </c>
      <c r="E21" s="82"/>
    </row>
    <row r="22" spans="1:5" ht="20.25" customHeight="1">
      <c r="A22" s="193" t="s">
        <v>33</v>
      </c>
      <c r="B22" s="194" t="s">
        <v>12</v>
      </c>
      <c r="C22" s="195"/>
      <c r="D22" s="196">
        <f>D23</f>
        <v>316900</v>
      </c>
    </row>
    <row r="23" spans="1:5" ht="18.75" customHeight="1">
      <c r="A23" s="197" t="s">
        <v>34</v>
      </c>
      <c r="B23" s="198" t="s">
        <v>12</v>
      </c>
      <c r="C23" s="199" t="s">
        <v>19</v>
      </c>
      <c r="D23" s="200">
        <v>316900</v>
      </c>
      <c r="E23" s="82"/>
    </row>
    <row r="24" spans="1:5" ht="33">
      <c r="A24" s="170" t="s">
        <v>36</v>
      </c>
      <c r="B24" s="158" t="s">
        <v>19</v>
      </c>
      <c r="C24" s="158"/>
      <c r="D24" s="171">
        <f>D25+D26</f>
        <v>80500</v>
      </c>
    </row>
    <row r="25" spans="1:5" ht="17.25" customHeight="1">
      <c r="A25" s="197" t="s">
        <v>37</v>
      </c>
      <c r="B25" s="198" t="s">
        <v>19</v>
      </c>
      <c r="C25" s="198" t="s">
        <v>12</v>
      </c>
      <c r="D25" s="201">
        <v>13000</v>
      </c>
      <c r="E25" s="82"/>
    </row>
    <row r="26" spans="1:5" ht="15.75" customHeight="1">
      <c r="A26" s="220" t="s">
        <v>44</v>
      </c>
      <c r="B26" s="198" t="s">
        <v>19</v>
      </c>
      <c r="C26" s="198" t="s">
        <v>45</v>
      </c>
      <c r="D26" s="201">
        <v>67500</v>
      </c>
      <c r="E26" s="82"/>
    </row>
    <row r="27" spans="1:5" ht="18.75" customHeight="1">
      <c r="A27" s="170" t="s">
        <v>46</v>
      </c>
      <c r="B27" s="158" t="s">
        <v>23</v>
      </c>
      <c r="C27" s="158"/>
      <c r="D27" s="178">
        <f>+D28+D29</f>
        <v>9703600</v>
      </c>
    </row>
    <row r="28" spans="1:5" ht="16.5">
      <c r="A28" s="181" t="s">
        <v>48</v>
      </c>
      <c r="B28" s="165" t="s">
        <v>23</v>
      </c>
      <c r="C28" s="163" t="s">
        <v>40</v>
      </c>
      <c r="D28" s="173">
        <f>Вед.2020!G82</f>
        <v>9703600</v>
      </c>
      <c r="E28" s="82"/>
    </row>
    <row r="29" spans="1:5" ht="16.5">
      <c r="A29" s="145" t="s">
        <v>666</v>
      </c>
      <c r="B29" s="165" t="s">
        <v>23</v>
      </c>
      <c r="C29" s="163" t="s">
        <v>665</v>
      </c>
      <c r="D29" s="173">
        <v>0</v>
      </c>
      <c r="E29" s="82"/>
    </row>
    <row r="30" spans="1:5" ht="16.5">
      <c r="A30" s="170" t="s">
        <v>50</v>
      </c>
      <c r="B30" s="158" t="s">
        <v>51</v>
      </c>
      <c r="C30" s="158"/>
      <c r="D30" s="171">
        <f>D31+D32+D33+D34</f>
        <v>25627571.949999999</v>
      </c>
      <c r="E30" s="205"/>
    </row>
    <row r="31" spans="1:5" ht="16.5">
      <c r="A31" s="206" t="s">
        <v>52</v>
      </c>
      <c r="B31" s="207" t="s">
        <v>51</v>
      </c>
      <c r="C31" s="208" t="s">
        <v>10</v>
      </c>
      <c r="D31" s="209">
        <f>Вед.2020!G90</f>
        <v>6306825</v>
      </c>
      <c r="E31" s="82"/>
    </row>
    <row r="32" spans="1:5" ht="16.5">
      <c r="A32" s="181" t="s">
        <v>53</v>
      </c>
      <c r="B32" s="149" t="s">
        <v>51</v>
      </c>
      <c r="C32" s="149" t="s">
        <v>12</v>
      </c>
      <c r="D32" s="183">
        <f>Вед.2020!G102</f>
        <v>17174400</v>
      </c>
      <c r="E32" s="82"/>
    </row>
    <row r="33" spans="1:5" ht="16.5">
      <c r="A33" s="181" t="s">
        <v>56</v>
      </c>
      <c r="B33" s="165" t="s">
        <v>51</v>
      </c>
      <c r="C33" s="165" t="s">
        <v>19</v>
      </c>
      <c r="D33" s="183">
        <f>Вед.2020!G113</f>
        <v>2032051.95</v>
      </c>
      <c r="E33" s="82"/>
    </row>
    <row r="34" spans="1:5" ht="22.5" customHeight="1">
      <c r="A34" s="145" t="s">
        <v>604</v>
      </c>
      <c r="B34" s="165" t="s">
        <v>51</v>
      </c>
      <c r="C34" s="165" t="s">
        <v>51</v>
      </c>
      <c r="D34" s="183">
        <v>114295</v>
      </c>
      <c r="E34" s="82"/>
    </row>
    <row r="35" spans="1:5" ht="16.5">
      <c r="A35" s="170" t="s">
        <v>62</v>
      </c>
      <c r="B35" s="158" t="s">
        <v>63</v>
      </c>
      <c r="C35" s="158"/>
      <c r="D35" s="171">
        <f>D36+D37</f>
        <v>12794901</v>
      </c>
    </row>
    <row r="36" spans="1:5" ht="16.5">
      <c r="A36" s="197" t="s">
        <v>39</v>
      </c>
      <c r="B36" s="198" t="s">
        <v>63</v>
      </c>
      <c r="C36" s="198" t="s">
        <v>10</v>
      </c>
      <c r="D36" s="201">
        <f>Вед.2020!G142</f>
        <v>10194290</v>
      </c>
      <c r="E36" s="82"/>
    </row>
    <row r="37" spans="1:5" ht="16.5">
      <c r="A37" s="181" t="s">
        <v>68</v>
      </c>
      <c r="B37" s="165" t="s">
        <v>63</v>
      </c>
      <c r="C37" s="165" t="s">
        <v>23</v>
      </c>
      <c r="D37" s="179">
        <f>Вед.2020!G156</f>
        <v>2600611</v>
      </c>
    </row>
    <row r="38" spans="1:5" ht="16.5">
      <c r="A38" s="170" t="s">
        <v>69</v>
      </c>
      <c r="B38" s="158" t="s">
        <v>45</v>
      </c>
      <c r="C38" s="158"/>
      <c r="D38" s="178">
        <f>D39+D40</f>
        <v>429648</v>
      </c>
    </row>
    <row r="39" spans="1:5" ht="16.5">
      <c r="A39" s="210" t="s">
        <v>70</v>
      </c>
      <c r="B39" s="202" t="s">
        <v>45</v>
      </c>
      <c r="C39" s="204" t="s">
        <v>10</v>
      </c>
      <c r="D39" s="203">
        <v>149148</v>
      </c>
    </row>
    <row r="40" spans="1:5" ht="16.5">
      <c r="A40" s="181" t="s">
        <v>73</v>
      </c>
      <c r="B40" s="165" t="s">
        <v>45</v>
      </c>
      <c r="C40" s="165" t="s">
        <v>19</v>
      </c>
      <c r="D40" s="179">
        <f>Вед.2020!G168</f>
        <v>280500</v>
      </c>
    </row>
    <row r="41" spans="1:5" ht="16.5">
      <c r="A41" s="212" t="s">
        <v>76</v>
      </c>
      <c r="B41" s="158" t="s">
        <v>77</v>
      </c>
      <c r="C41" s="158"/>
      <c r="D41" s="178">
        <f>D42</f>
        <v>3474493</v>
      </c>
      <c r="E41" s="211"/>
    </row>
    <row r="42" spans="1:5" ht="16.5">
      <c r="A42" s="144" t="s">
        <v>78</v>
      </c>
      <c r="B42" s="165" t="s">
        <v>77</v>
      </c>
      <c r="C42" s="149" t="s">
        <v>10</v>
      </c>
      <c r="D42" s="173">
        <f>Вед.2020!G185</f>
        <v>3474493</v>
      </c>
      <c r="E42" s="82"/>
    </row>
    <row r="43" spans="1:5" ht="18" customHeight="1" thickBot="1">
      <c r="A43" s="277" t="s">
        <v>81</v>
      </c>
      <c r="B43" s="278"/>
      <c r="C43" s="278"/>
      <c r="D43" s="279">
        <f>D16+D22+D24+D27+D30+D35+D38+D41</f>
        <v>58235950.950000003</v>
      </c>
    </row>
    <row r="44" spans="1:5" ht="18.75" customHeight="1">
      <c r="A44" s="123"/>
      <c r="C44" s="88"/>
      <c r="D44" s="89"/>
      <c r="E44" s="82"/>
    </row>
    <row r="45" spans="1:5" ht="21.75" customHeight="1">
      <c r="A45" s="123"/>
      <c r="C45" s="88"/>
      <c r="D45" s="89"/>
    </row>
    <row r="46" spans="1:5" ht="18.2" customHeight="1"/>
  </sheetData>
  <sheetProtection selectLockedCells="1" selectUnlockedCells="1"/>
  <mergeCells count="2">
    <mergeCell ref="A12:D12"/>
    <mergeCell ref="A13:D13"/>
  </mergeCells>
  <pageMargins left="1.5748031496062993" right="0" top="0.59055118110236227" bottom="0.59055118110236227" header="0.51181102362204722" footer="0.51181102362204722"/>
  <pageSetup paperSize="9" scale="76" firstPageNumber="0" orientation="portrait" horizontalDpi="300" verticalDpi="300" r:id="rId1"/>
  <headerFooter alignWithMargins="0"/>
  <colBreaks count="1" manualBreakCount="1">
    <brk id="4" max="57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S170"/>
  <sheetViews>
    <sheetView view="pageBreakPreview" zoomScaleNormal="80" workbookViewId="0">
      <selection activeCell="F17" sqref="F17"/>
    </sheetView>
  </sheetViews>
  <sheetFormatPr defaultRowHeight="12.75"/>
  <cols>
    <col min="1" max="1" width="69.85546875" style="110" customWidth="1"/>
    <col min="2" max="2" width="23.5703125" style="111" customWidth="1"/>
    <col min="3" max="3" width="10.28515625" style="112" customWidth="1"/>
    <col min="4" max="4" width="19" style="113" customWidth="1"/>
    <col min="5" max="5" width="7" style="112" customWidth="1"/>
    <col min="6" max="6" width="18.140625" style="112" customWidth="1"/>
    <col min="7" max="16384" width="9.140625" style="112"/>
  </cols>
  <sheetData>
    <row r="1" spans="1:253" ht="15.75">
      <c r="A1"/>
      <c r="B1" s="437" t="s">
        <v>639</v>
      </c>
      <c r="C1" s="311"/>
      <c r="D1" s="90"/>
      <c r="E1" s="90"/>
      <c r="F1" s="9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437" t="s">
        <v>719</v>
      </c>
      <c r="C2" s="311"/>
      <c r="D2" s="311"/>
      <c r="E2" s="311"/>
      <c r="F2" s="31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437" t="s">
        <v>4</v>
      </c>
      <c r="C3" s="311"/>
      <c r="D3" s="311"/>
      <c r="E3" s="311"/>
      <c r="F3" s="31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314" t="s">
        <v>720</v>
      </c>
      <c r="C4" s="315"/>
      <c r="D4" s="315"/>
      <c r="E4" s="315"/>
      <c r="F4" s="312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314" t="s">
        <v>733</v>
      </c>
      <c r="C5" s="315"/>
      <c r="D5" s="315"/>
      <c r="E5" s="315"/>
      <c r="F5" s="312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314" t="s">
        <v>721</v>
      </c>
      <c r="C6" s="316"/>
      <c r="D6" s="316"/>
      <c r="E6" s="316"/>
      <c r="F6" s="31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437" t="s">
        <v>722</v>
      </c>
      <c r="C7" s="311"/>
      <c r="D7" s="311"/>
      <c r="E7" s="316"/>
      <c r="F7" s="316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314" t="s">
        <v>723</v>
      </c>
      <c r="C8" s="315"/>
      <c r="D8" s="315"/>
      <c r="E8" s="315"/>
      <c r="F8" s="31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314" t="s">
        <v>759</v>
      </c>
      <c r="C9" s="315"/>
      <c r="D9" s="315"/>
      <c r="E9" s="315"/>
      <c r="F9" s="312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314" t="s">
        <v>772</v>
      </c>
      <c r="C10" s="315"/>
      <c r="D10" s="315"/>
      <c r="E10" s="315"/>
      <c r="F10" s="312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90"/>
      <c r="C11" s="246"/>
      <c r="D11" s="246"/>
      <c r="E11" s="90"/>
      <c r="F11" s="90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460" t="s">
        <v>428</v>
      </c>
      <c r="B12" s="460"/>
      <c r="C12" s="460"/>
      <c r="D12" s="460"/>
      <c r="E12" s="90"/>
      <c r="F12" s="90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460" t="s">
        <v>500</v>
      </c>
      <c r="B13" s="460"/>
      <c r="C13" s="460"/>
      <c r="D13" s="460"/>
      <c r="E13" s="461"/>
      <c r="F13" s="90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460" t="s">
        <v>429</v>
      </c>
      <c r="B14" s="460"/>
      <c r="C14" s="460"/>
      <c r="D14" s="460"/>
      <c r="E14" s="90"/>
      <c r="F14" s="90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462" t="s">
        <v>672</v>
      </c>
      <c r="B15" s="462"/>
      <c r="C15" s="462"/>
      <c r="D15" s="462"/>
      <c r="E15" s="461"/>
      <c r="F15" s="90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90"/>
      <c r="C16" s="246"/>
      <c r="D16" s="246"/>
      <c r="E16" s="90"/>
      <c r="F16" s="90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114"/>
      <c r="B17" s="115"/>
      <c r="C17" s="116"/>
      <c r="D17" s="7" t="s">
        <v>99</v>
      </c>
      <c r="E17" s="116"/>
      <c r="F17" s="86"/>
    </row>
    <row r="18" spans="1:9" ht="33.75" thickBot="1">
      <c r="A18" s="429" t="s">
        <v>101</v>
      </c>
      <c r="B18" s="430" t="s">
        <v>7</v>
      </c>
      <c r="C18" s="431" t="s">
        <v>8</v>
      </c>
      <c r="D18" s="436" t="s">
        <v>673</v>
      </c>
      <c r="E18" s="117"/>
      <c r="F18" s="117"/>
    </row>
    <row r="19" spans="1:9" ht="21" customHeight="1" thickBot="1">
      <c r="A19" s="432" t="s">
        <v>58</v>
      </c>
      <c r="B19" s="433"/>
      <c r="C19" s="434"/>
      <c r="D19" s="435">
        <f>D20+D24+D29+D38+D47+D59+D70+D76+D80+D84+D97+D110+D129+D118</f>
        <v>52128713.950000003</v>
      </c>
      <c r="E19" s="92"/>
      <c r="F19" s="118"/>
    </row>
    <row r="20" spans="1:9" ht="41.25" customHeight="1">
      <c r="A20" s="346" t="s">
        <v>682</v>
      </c>
      <c r="B20" s="347" t="s">
        <v>265</v>
      </c>
      <c r="C20" s="347"/>
      <c r="D20" s="348">
        <f>D21</f>
        <v>64400</v>
      </c>
      <c r="E20" s="119"/>
      <c r="F20" s="118"/>
    </row>
    <row r="21" spans="1:9" ht="18.75" customHeight="1" thickBot="1">
      <c r="A21" s="138" t="s">
        <v>268</v>
      </c>
      <c r="B21" s="99" t="s">
        <v>266</v>
      </c>
      <c r="C21" s="99"/>
      <c r="D21" s="219">
        <f>D22</f>
        <v>64400</v>
      </c>
      <c r="E21" s="119"/>
      <c r="F21" s="118"/>
    </row>
    <row r="22" spans="1:9" ht="17.25" customHeight="1" thickBot="1">
      <c r="A22" s="220" t="s">
        <v>47</v>
      </c>
      <c r="B22" s="99" t="s">
        <v>267</v>
      </c>
      <c r="C22" s="99"/>
      <c r="D22" s="219">
        <f>D23</f>
        <v>64400</v>
      </c>
      <c r="E22" s="119"/>
      <c r="F22" s="118"/>
      <c r="I22" s="284"/>
    </row>
    <row r="23" spans="1:9" ht="36.200000000000003" customHeight="1">
      <c r="A23" s="145" t="s">
        <v>26</v>
      </c>
      <c r="B23" s="99" t="s">
        <v>267</v>
      </c>
      <c r="C23" s="99" t="s">
        <v>27</v>
      </c>
      <c r="D23" s="219">
        <v>64400</v>
      </c>
      <c r="E23" s="119"/>
      <c r="F23" s="118"/>
    </row>
    <row r="24" spans="1:9" ht="50.25" customHeight="1">
      <c r="A24" s="217" t="s">
        <v>678</v>
      </c>
      <c r="B24" s="97" t="s">
        <v>261</v>
      </c>
      <c r="C24" s="97"/>
      <c r="D24" s="218">
        <f>D25</f>
        <v>67500</v>
      </c>
      <c r="E24" s="120"/>
      <c r="F24" s="118"/>
    </row>
    <row r="25" spans="1:9" ht="37.35" customHeight="1">
      <c r="A25" s="138" t="s">
        <v>264</v>
      </c>
      <c r="B25" s="99" t="s">
        <v>262</v>
      </c>
      <c r="C25" s="99"/>
      <c r="D25" s="219">
        <f>D26</f>
        <v>67500</v>
      </c>
      <c r="E25" s="120"/>
      <c r="F25" s="118"/>
    </row>
    <row r="26" spans="1:9" ht="37.35" customHeight="1">
      <c r="A26" s="152" t="s">
        <v>430</v>
      </c>
      <c r="B26" s="99" t="s">
        <v>263</v>
      </c>
      <c r="C26" s="99"/>
      <c r="D26" s="219">
        <f>D28+D27</f>
        <v>67500</v>
      </c>
      <c r="E26" s="120"/>
      <c r="F26" s="118"/>
    </row>
    <row r="27" spans="1:9" ht="37.35" customHeight="1">
      <c r="A27" s="152" t="s">
        <v>16</v>
      </c>
      <c r="B27" s="99" t="s">
        <v>263</v>
      </c>
      <c r="C27" s="99" t="s">
        <v>17</v>
      </c>
      <c r="D27" s="219">
        <v>12000</v>
      </c>
      <c r="E27" s="120"/>
      <c r="F27" s="118"/>
    </row>
    <row r="28" spans="1:9" ht="37.35" customHeight="1">
      <c r="A28" s="145" t="s">
        <v>26</v>
      </c>
      <c r="B28" s="99" t="s">
        <v>263</v>
      </c>
      <c r="C28" s="99" t="s">
        <v>27</v>
      </c>
      <c r="D28" s="219">
        <v>55500</v>
      </c>
      <c r="E28" s="120"/>
      <c r="F28" s="118"/>
    </row>
    <row r="29" spans="1:9" ht="36" customHeight="1">
      <c r="A29" s="237" t="s">
        <v>691</v>
      </c>
      <c r="B29" s="97" t="s">
        <v>286</v>
      </c>
      <c r="C29" s="97"/>
      <c r="D29" s="218">
        <f>D30+D33</f>
        <v>61500</v>
      </c>
      <c r="E29" s="120"/>
      <c r="F29" s="118"/>
    </row>
    <row r="30" spans="1:9" ht="18.75" customHeight="1">
      <c r="A30" s="297" t="s">
        <v>497</v>
      </c>
      <c r="B30" s="99" t="s">
        <v>283</v>
      </c>
      <c r="C30" s="99"/>
      <c r="D30" s="219">
        <f>D31</f>
        <v>18000</v>
      </c>
      <c r="E30" s="120"/>
      <c r="F30" s="118"/>
    </row>
    <row r="31" spans="1:9" ht="21" customHeight="1">
      <c r="A31" s="297" t="s">
        <v>498</v>
      </c>
      <c r="B31" s="99" t="s">
        <v>597</v>
      </c>
      <c r="C31" s="99"/>
      <c r="D31" s="219">
        <f>D32</f>
        <v>18000</v>
      </c>
      <c r="E31" s="120"/>
      <c r="F31" s="118"/>
    </row>
    <row r="32" spans="1:9" ht="33.75" customHeight="1">
      <c r="A32" s="141" t="s">
        <v>26</v>
      </c>
      <c r="B32" s="99" t="s">
        <v>597</v>
      </c>
      <c r="C32" s="99" t="s">
        <v>27</v>
      </c>
      <c r="D32" s="219">
        <v>18000</v>
      </c>
      <c r="E32" s="120"/>
      <c r="F32" s="118"/>
    </row>
    <row r="33" spans="1:6" ht="18" customHeight="1">
      <c r="A33" s="141" t="s">
        <v>433</v>
      </c>
      <c r="B33" s="99" t="s">
        <v>579</v>
      </c>
      <c r="C33" s="99"/>
      <c r="D33" s="219">
        <f>D34</f>
        <v>43500</v>
      </c>
      <c r="E33" s="120"/>
      <c r="F33" s="118"/>
    </row>
    <row r="34" spans="1:6" ht="18.75" customHeight="1">
      <c r="A34" s="145" t="s">
        <v>47</v>
      </c>
      <c r="B34" s="99" t="s">
        <v>580</v>
      </c>
      <c r="C34" s="99"/>
      <c r="D34" s="219">
        <f>D36+D35+D37</f>
        <v>43500</v>
      </c>
      <c r="E34" s="120"/>
      <c r="F34" s="118"/>
    </row>
    <row r="35" spans="1:6" ht="34.5" customHeight="1">
      <c r="A35" s="404" t="s">
        <v>16</v>
      </c>
      <c r="B35" s="102" t="s">
        <v>580</v>
      </c>
      <c r="C35" s="102" t="s">
        <v>17</v>
      </c>
      <c r="D35" s="223">
        <v>0</v>
      </c>
      <c r="E35" s="120"/>
      <c r="F35" s="118"/>
    </row>
    <row r="36" spans="1:6" ht="33.75" customHeight="1">
      <c r="A36" s="182" t="s">
        <v>26</v>
      </c>
      <c r="B36" s="321" t="s">
        <v>580</v>
      </c>
      <c r="C36" s="102" t="s">
        <v>27</v>
      </c>
      <c r="D36" s="223">
        <v>24500</v>
      </c>
      <c r="E36" s="120"/>
      <c r="F36" s="120"/>
    </row>
    <row r="37" spans="1:6" ht="19.5" customHeight="1">
      <c r="A37" s="174" t="s">
        <v>637</v>
      </c>
      <c r="B37" s="321" t="s">
        <v>580</v>
      </c>
      <c r="C37" s="102" t="s">
        <v>626</v>
      </c>
      <c r="D37" s="223">
        <v>19000</v>
      </c>
      <c r="E37" s="120"/>
      <c r="F37" s="120"/>
    </row>
    <row r="38" spans="1:6" ht="51" customHeight="1">
      <c r="A38" s="222" t="s">
        <v>685</v>
      </c>
      <c r="B38" s="101" t="s">
        <v>434</v>
      </c>
      <c r="C38" s="101"/>
      <c r="D38" s="225">
        <f>D39+D44</f>
        <v>3464993</v>
      </c>
      <c r="E38" s="120"/>
      <c r="F38" s="118"/>
    </row>
    <row r="39" spans="1:6" ht="18.75" customHeight="1">
      <c r="A39" s="138" t="s">
        <v>304</v>
      </c>
      <c r="B39" s="104" t="s">
        <v>296</v>
      </c>
      <c r="C39" s="104"/>
      <c r="D39" s="226">
        <f>D40</f>
        <v>3175443</v>
      </c>
      <c r="E39" s="120"/>
      <c r="F39" s="118"/>
    </row>
    <row r="40" spans="1:6" ht="17.25" customHeight="1">
      <c r="A40" s="152" t="s">
        <v>65</v>
      </c>
      <c r="B40" s="104" t="s">
        <v>591</v>
      </c>
      <c r="C40" s="104"/>
      <c r="D40" s="226">
        <f>D41+D42+D43</f>
        <v>3175443</v>
      </c>
      <c r="E40" s="120"/>
      <c r="F40" s="118"/>
    </row>
    <row r="41" spans="1:6" ht="16.5" customHeight="1">
      <c r="A41" s="145" t="s">
        <v>66</v>
      </c>
      <c r="B41" s="104" t="s">
        <v>591</v>
      </c>
      <c r="C41" s="104" t="s">
        <v>67</v>
      </c>
      <c r="D41" s="226">
        <v>1804841</v>
      </c>
      <c r="E41" s="120"/>
      <c r="F41" s="118"/>
    </row>
    <row r="42" spans="1:6" ht="37.5" customHeight="1">
      <c r="A42" s="145" t="s">
        <v>26</v>
      </c>
      <c r="B42" s="104" t="s">
        <v>591</v>
      </c>
      <c r="C42" s="104" t="s">
        <v>27</v>
      </c>
      <c r="D42" s="226">
        <v>1051602</v>
      </c>
      <c r="E42" s="120"/>
      <c r="F42" s="118"/>
    </row>
    <row r="43" spans="1:6" ht="16.5" customHeight="1">
      <c r="A43" s="220" t="s">
        <v>28</v>
      </c>
      <c r="B43" s="104" t="s">
        <v>591</v>
      </c>
      <c r="C43" s="156" t="s">
        <v>29</v>
      </c>
      <c r="D43" s="226">
        <v>319000</v>
      </c>
      <c r="E43" s="120"/>
      <c r="F43" s="118"/>
    </row>
    <row r="44" spans="1:6" ht="32.25" customHeight="1">
      <c r="A44" s="142" t="s">
        <v>305</v>
      </c>
      <c r="B44" s="104" t="s">
        <v>592</v>
      </c>
      <c r="C44" s="156"/>
      <c r="D44" s="226">
        <f>D45</f>
        <v>289550</v>
      </c>
      <c r="E44" s="120"/>
      <c r="F44" s="118"/>
    </row>
    <row r="45" spans="1:6" ht="19.5" customHeight="1">
      <c r="A45" s="142" t="s">
        <v>80</v>
      </c>
      <c r="B45" s="104" t="s">
        <v>593</v>
      </c>
      <c r="C45" s="156"/>
      <c r="D45" s="226">
        <f>D46</f>
        <v>289550</v>
      </c>
      <c r="E45" s="120"/>
      <c r="F45" s="118"/>
    </row>
    <row r="46" spans="1:6" ht="36.75" customHeight="1">
      <c r="A46" s="145" t="s">
        <v>26</v>
      </c>
      <c r="B46" s="104" t="s">
        <v>593</v>
      </c>
      <c r="C46" s="156" t="s">
        <v>27</v>
      </c>
      <c r="D46" s="226">
        <v>289550</v>
      </c>
      <c r="E46" s="120"/>
      <c r="F46" s="118"/>
    </row>
    <row r="47" spans="1:6" ht="55.5" customHeight="1">
      <c r="A47" s="224" t="s">
        <v>681</v>
      </c>
      <c r="B47" s="238" t="s">
        <v>301</v>
      </c>
      <c r="C47" s="238"/>
      <c r="D47" s="218">
        <f>D48+D53+D56</f>
        <v>17288695</v>
      </c>
      <c r="E47" s="120"/>
      <c r="F47" s="118"/>
    </row>
    <row r="48" spans="1:6" ht="19.5" customHeight="1">
      <c r="A48" s="144" t="s">
        <v>437</v>
      </c>
      <c r="B48" s="161" t="s">
        <v>435</v>
      </c>
      <c r="C48" s="161"/>
      <c r="D48" s="219">
        <f>D49+D51</f>
        <v>404295</v>
      </c>
      <c r="E48" s="120"/>
      <c r="F48" s="118"/>
    </row>
    <row r="49" spans="1:6" ht="19.5" customHeight="1">
      <c r="A49" s="144" t="s">
        <v>638</v>
      </c>
      <c r="B49" s="161" t="s">
        <v>582</v>
      </c>
      <c r="C49" s="161"/>
      <c r="D49" s="341">
        <f>D50</f>
        <v>114295</v>
      </c>
      <c r="E49" s="120"/>
      <c r="F49" s="118"/>
    </row>
    <row r="50" spans="1:6" ht="18.75" customHeight="1">
      <c r="A50" s="182" t="s">
        <v>431</v>
      </c>
      <c r="B50" s="161" t="s">
        <v>582</v>
      </c>
      <c r="C50" s="161" t="s">
        <v>432</v>
      </c>
      <c r="D50" s="255">
        <v>114295</v>
      </c>
      <c r="E50" s="120"/>
      <c r="F50" s="118"/>
    </row>
    <row r="51" spans="1:6" ht="19.5" customHeight="1">
      <c r="A51" s="186" t="s">
        <v>642</v>
      </c>
      <c r="B51" s="102" t="s">
        <v>643</v>
      </c>
      <c r="C51" s="161"/>
      <c r="D51" s="173">
        <f>D52</f>
        <v>290000</v>
      </c>
      <c r="E51" s="120"/>
      <c r="F51" s="118"/>
    </row>
    <row r="52" spans="1:6" ht="33.75" customHeight="1">
      <c r="A52" s="145" t="s">
        <v>26</v>
      </c>
      <c r="B52" s="163" t="s">
        <v>643</v>
      </c>
      <c r="C52" s="161" t="s">
        <v>27</v>
      </c>
      <c r="D52" s="173">
        <v>290000</v>
      </c>
      <c r="E52" s="120"/>
      <c r="F52" s="118"/>
    </row>
    <row r="53" spans="1:6" ht="21" customHeight="1">
      <c r="A53" s="329" t="s">
        <v>278</v>
      </c>
      <c r="B53" s="276" t="s">
        <v>573</v>
      </c>
      <c r="C53" s="276"/>
      <c r="D53" s="221">
        <f>D54</f>
        <v>667730</v>
      </c>
      <c r="E53" s="120"/>
      <c r="F53" s="118"/>
    </row>
    <row r="54" spans="1:6" ht="36.75" customHeight="1">
      <c r="A54" s="146" t="s">
        <v>279</v>
      </c>
      <c r="B54" s="98" t="s">
        <v>578</v>
      </c>
      <c r="C54" s="98"/>
      <c r="D54" s="219">
        <f>D55</f>
        <v>667730</v>
      </c>
      <c r="E54" s="120"/>
      <c r="F54" s="118"/>
    </row>
    <row r="55" spans="1:6" ht="21" customHeight="1">
      <c r="A55" s="227" t="s">
        <v>54</v>
      </c>
      <c r="B55" s="229" t="s">
        <v>578</v>
      </c>
      <c r="C55" s="228" t="s">
        <v>55</v>
      </c>
      <c r="D55" s="230">
        <v>667730</v>
      </c>
      <c r="E55" s="120"/>
      <c r="F55" s="118"/>
    </row>
    <row r="56" spans="1:6" ht="35.25" customHeight="1">
      <c r="A56" s="182" t="s">
        <v>711</v>
      </c>
      <c r="B56" s="163" t="s">
        <v>598</v>
      </c>
      <c r="C56" s="162"/>
      <c r="D56" s="173">
        <f>D57</f>
        <v>16216670</v>
      </c>
      <c r="E56" s="120"/>
      <c r="F56" s="118"/>
    </row>
    <row r="57" spans="1:6" ht="35.25" customHeight="1">
      <c r="A57" s="182" t="s">
        <v>712</v>
      </c>
      <c r="B57" s="163" t="s">
        <v>718</v>
      </c>
      <c r="C57" s="162"/>
      <c r="D57" s="173">
        <f>D58</f>
        <v>16216670</v>
      </c>
      <c r="E57" s="120"/>
      <c r="F57" s="118"/>
    </row>
    <row r="58" spans="1:6" ht="19.5" customHeight="1">
      <c r="A58" s="227" t="s">
        <v>54</v>
      </c>
      <c r="B58" s="163" t="s">
        <v>718</v>
      </c>
      <c r="C58" s="162" t="s">
        <v>55</v>
      </c>
      <c r="D58" s="173">
        <v>16216670</v>
      </c>
      <c r="E58" s="120"/>
      <c r="F58" s="118"/>
    </row>
    <row r="59" spans="1:6" ht="55.5" customHeight="1">
      <c r="A59" s="401" t="s">
        <v>676</v>
      </c>
      <c r="B59" s="402" t="s">
        <v>273</v>
      </c>
      <c r="C59" s="402"/>
      <c r="D59" s="403">
        <f>D60+D67</f>
        <v>50500</v>
      </c>
      <c r="E59" s="120"/>
      <c r="F59" s="118"/>
    </row>
    <row r="60" spans="1:6" ht="15" customHeight="1">
      <c r="A60" s="139" t="s">
        <v>259</v>
      </c>
      <c r="B60" s="234" t="s">
        <v>554</v>
      </c>
      <c r="C60" s="250"/>
      <c r="D60" s="251">
        <f>D61+D65</f>
        <v>41000</v>
      </c>
      <c r="E60" s="120"/>
      <c r="F60" s="118"/>
    </row>
    <row r="61" spans="1:6" ht="36" customHeight="1">
      <c r="A61" s="274" t="s">
        <v>38</v>
      </c>
      <c r="B61" s="99" t="s">
        <v>576</v>
      </c>
      <c r="C61" s="102"/>
      <c r="D61" s="219">
        <f>D63+D62+D64</f>
        <v>11000</v>
      </c>
      <c r="E61" s="120"/>
      <c r="F61" s="118"/>
    </row>
    <row r="62" spans="1:6" ht="36.75" customHeight="1">
      <c r="A62" s="152" t="s">
        <v>16</v>
      </c>
      <c r="B62" s="99" t="s">
        <v>576</v>
      </c>
      <c r="C62" s="102" t="s">
        <v>17</v>
      </c>
      <c r="D62" s="219">
        <v>7000</v>
      </c>
      <c r="E62" s="120"/>
      <c r="F62" s="118"/>
    </row>
    <row r="63" spans="1:6" ht="35.25" customHeight="1">
      <c r="A63" s="326" t="s">
        <v>26</v>
      </c>
      <c r="B63" s="99" t="s">
        <v>576</v>
      </c>
      <c r="C63" s="99" t="s">
        <v>27</v>
      </c>
      <c r="D63" s="219">
        <v>4000</v>
      </c>
      <c r="E63" s="120"/>
      <c r="F63" s="118"/>
    </row>
    <row r="64" spans="1:6" ht="20.25" customHeight="1">
      <c r="A64" s="174" t="s">
        <v>637</v>
      </c>
      <c r="B64" s="99" t="s">
        <v>576</v>
      </c>
      <c r="C64" s="99" t="s">
        <v>626</v>
      </c>
      <c r="D64" s="219">
        <v>0</v>
      </c>
      <c r="E64" s="120"/>
      <c r="F64" s="118"/>
    </row>
    <row r="65" spans="1:6" ht="34.5" customHeight="1">
      <c r="A65" s="266" t="s">
        <v>572</v>
      </c>
      <c r="B65" s="99" t="s">
        <v>599</v>
      </c>
      <c r="C65" s="99"/>
      <c r="D65" s="219">
        <f>D66</f>
        <v>30000</v>
      </c>
      <c r="E65" s="120"/>
      <c r="F65" s="118"/>
    </row>
    <row r="66" spans="1:6" ht="35.25" customHeight="1">
      <c r="A66" s="150" t="s">
        <v>26</v>
      </c>
      <c r="B66" s="99" t="s">
        <v>599</v>
      </c>
      <c r="C66" s="99" t="s">
        <v>27</v>
      </c>
      <c r="D66" s="219">
        <v>30000</v>
      </c>
      <c r="E66" s="120"/>
      <c r="F66" s="118"/>
    </row>
    <row r="67" spans="1:6" ht="19.5" customHeight="1">
      <c r="A67" s="143" t="s">
        <v>303</v>
      </c>
      <c r="B67" s="104" t="s">
        <v>589</v>
      </c>
      <c r="C67" s="104"/>
      <c r="D67" s="226">
        <f>D68</f>
        <v>9500</v>
      </c>
      <c r="E67" s="120"/>
      <c r="F67" s="118"/>
    </row>
    <row r="68" spans="1:6" ht="36" customHeight="1">
      <c r="A68" s="155" t="s">
        <v>79</v>
      </c>
      <c r="B68" s="99" t="s">
        <v>600</v>
      </c>
      <c r="C68" s="104"/>
      <c r="D68" s="226">
        <f>D69</f>
        <v>9500</v>
      </c>
      <c r="E68" s="120"/>
      <c r="F68" s="118"/>
    </row>
    <row r="69" spans="1:6" ht="36.75" customHeight="1">
      <c r="A69" s="150" t="s">
        <v>26</v>
      </c>
      <c r="B69" s="99" t="s">
        <v>600</v>
      </c>
      <c r="C69" s="104" t="s">
        <v>27</v>
      </c>
      <c r="D69" s="226">
        <f>[2]Вед.2019!G193</f>
        <v>9500</v>
      </c>
      <c r="E69" s="120"/>
      <c r="F69" s="118"/>
    </row>
    <row r="70" spans="1:6" ht="53.25" customHeight="1">
      <c r="A70" s="296" t="s">
        <v>679</v>
      </c>
      <c r="B70" s="272" t="s">
        <v>269</v>
      </c>
      <c r="C70" s="272"/>
      <c r="D70" s="273">
        <f>D71+D74</f>
        <v>9703600</v>
      </c>
      <c r="E70" s="120"/>
      <c r="F70" s="118"/>
    </row>
    <row r="71" spans="1:6" ht="33.75" customHeight="1">
      <c r="A71" s="256" t="s">
        <v>272</v>
      </c>
      <c r="B71" s="234" t="s">
        <v>270</v>
      </c>
      <c r="C71" s="234"/>
      <c r="D71" s="251">
        <f>D72</f>
        <v>521600</v>
      </c>
      <c r="E71" s="120"/>
      <c r="F71" s="118"/>
    </row>
    <row r="72" spans="1:6" ht="36.75" customHeight="1">
      <c r="A72" s="257" t="s">
        <v>49</v>
      </c>
      <c r="B72" s="102" t="s">
        <v>271</v>
      </c>
      <c r="C72" s="99"/>
      <c r="D72" s="221">
        <f>D73</f>
        <v>521600</v>
      </c>
      <c r="E72" s="120"/>
      <c r="F72" s="118"/>
    </row>
    <row r="73" spans="1:6" ht="37.5" customHeight="1">
      <c r="A73" s="182" t="s">
        <v>26</v>
      </c>
      <c r="B73" s="163" t="s">
        <v>271</v>
      </c>
      <c r="C73" s="321" t="s">
        <v>27</v>
      </c>
      <c r="D73" s="287">
        <v>521600</v>
      </c>
      <c r="E73" s="120"/>
      <c r="F73" s="118"/>
    </row>
    <row r="74" spans="1:6" ht="18" customHeight="1">
      <c r="A74" s="185" t="s">
        <v>654</v>
      </c>
      <c r="B74" s="163" t="s">
        <v>653</v>
      </c>
      <c r="C74" s="354"/>
      <c r="D74" s="173">
        <f>D75</f>
        <v>9182000</v>
      </c>
      <c r="E74" s="120"/>
      <c r="F74" s="118"/>
    </row>
    <row r="75" spans="1:6" ht="51" customHeight="1">
      <c r="A75" s="185" t="s">
        <v>674</v>
      </c>
      <c r="B75" s="163" t="s">
        <v>652</v>
      </c>
      <c r="C75" s="354" t="s">
        <v>690</v>
      </c>
      <c r="D75" s="173">
        <v>9182000</v>
      </c>
      <c r="E75" s="120"/>
      <c r="F75" s="118"/>
    </row>
    <row r="76" spans="1:6" ht="51" customHeight="1">
      <c r="A76" s="352" t="s">
        <v>677</v>
      </c>
      <c r="B76" s="353" t="s">
        <v>274</v>
      </c>
      <c r="C76" s="240"/>
      <c r="D76" s="355">
        <f>D78</f>
        <v>2000</v>
      </c>
      <c r="E76" s="120"/>
      <c r="F76" s="118"/>
    </row>
    <row r="77" spans="1:6" ht="18" customHeight="1">
      <c r="A77" s="176" t="s">
        <v>260</v>
      </c>
      <c r="B77" s="102" t="s">
        <v>275</v>
      </c>
      <c r="C77" s="102"/>
      <c r="D77" s="223">
        <f>D78</f>
        <v>2000</v>
      </c>
      <c r="E77" s="120"/>
      <c r="F77" s="118"/>
    </row>
    <row r="78" spans="1:6" ht="33.75" customHeight="1">
      <c r="A78" s="140" t="s">
        <v>38</v>
      </c>
      <c r="B78" s="104" t="s">
        <v>577</v>
      </c>
      <c r="C78" s="102"/>
      <c r="D78" s="223">
        <f>D79</f>
        <v>2000</v>
      </c>
      <c r="E78" s="120"/>
      <c r="F78" s="118"/>
    </row>
    <row r="79" spans="1:6" ht="36" customHeight="1">
      <c r="A79" s="141" t="s">
        <v>26</v>
      </c>
      <c r="B79" s="156" t="s">
        <v>577</v>
      </c>
      <c r="C79" s="102" t="s">
        <v>27</v>
      </c>
      <c r="D79" s="223">
        <f>[2]Вед.2019!G73</f>
        <v>2000</v>
      </c>
      <c r="E79" s="120"/>
      <c r="F79" s="118"/>
    </row>
    <row r="80" spans="1:6" ht="51" customHeight="1">
      <c r="A80" s="286" t="s">
        <v>687</v>
      </c>
      <c r="B80" s="160" t="s">
        <v>285</v>
      </c>
      <c r="C80" s="160"/>
      <c r="D80" s="172">
        <f>D81</f>
        <v>46000</v>
      </c>
      <c r="E80" s="120"/>
      <c r="F80" s="118"/>
    </row>
    <row r="81" spans="1:6" ht="24.75" customHeight="1">
      <c r="A81" s="260" t="s">
        <v>570</v>
      </c>
      <c r="B81" s="288" t="s">
        <v>284</v>
      </c>
      <c r="C81" s="204"/>
      <c r="D81" s="289">
        <f>D82</f>
        <v>46000</v>
      </c>
      <c r="E81" s="120"/>
      <c r="F81" s="118"/>
    </row>
    <row r="82" spans="1:6" ht="34.5" customHeight="1">
      <c r="A82" s="260" t="s">
        <v>569</v>
      </c>
      <c r="B82" s="262" t="s">
        <v>601</v>
      </c>
      <c r="C82" s="163"/>
      <c r="D82" s="259">
        <f>D83</f>
        <v>46000</v>
      </c>
      <c r="E82" s="120"/>
      <c r="F82" s="118"/>
    </row>
    <row r="83" spans="1:6" ht="33.75" customHeight="1">
      <c r="A83" s="271" t="s">
        <v>567</v>
      </c>
      <c r="B83" s="263" t="s">
        <v>601</v>
      </c>
      <c r="C83" s="163" t="s">
        <v>27</v>
      </c>
      <c r="D83" s="259">
        <v>46000</v>
      </c>
      <c r="E83" s="120"/>
      <c r="F83" s="118"/>
    </row>
    <row r="84" spans="1:6" ht="52.5" customHeight="1">
      <c r="A84" s="217" t="s">
        <v>692</v>
      </c>
      <c r="B84" s="101" t="s">
        <v>292</v>
      </c>
      <c r="C84" s="105"/>
      <c r="D84" s="218">
        <f>D85+D93</f>
        <v>12619901</v>
      </c>
      <c r="E84" s="120"/>
      <c r="F84" s="118"/>
    </row>
    <row r="85" spans="1:6" s="123" customFormat="1" ht="21.75" customHeight="1">
      <c r="A85" s="151" t="s">
        <v>287</v>
      </c>
      <c r="B85" s="99" t="s">
        <v>288</v>
      </c>
      <c r="C85" s="103"/>
      <c r="D85" s="219">
        <f>D86+D91</f>
        <v>10019290</v>
      </c>
      <c r="E85" s="121"/>
      <c r="F85" s="122"/>
    </row>
    <row r="86" spans="1:6" s="123" customFormat="1" ht="19.5" customHeight="1">
      <c r="A86" s="152" t="s">
        <v>65</v>
      </c>
      <c r="B86" s="99" t="s">
        <v>289</v>
      </c>
      <c r="C86" s="103"/>
      <c r="D86" s="219">
        <f>D87+D88+D90+D89</f>
        <v>8356480</v>
      </c>
      <c r="E86" s="121"/>
      <c r="F86" s="122"/>
    </row>
    <row r="87" spans="1:6" s="123" customFormat="1" ht="18" customHeight="1">
      <c r="A87" s="145" t="s">
        <v>66</v>
      </c>
      <c r="B87" s="99" t="s">
        <v>289</v>
      </c>
      <c r="C87" s="104" t="s">
        <v>67</v>
      </c>
      <c r="D87" s="219">
        <v>5292567</v>
      </c>
      <c r="E87" s="121"/>
      <c r="F87" s="122"/>
    </row>
    <row r="88" spans="1:6" s="123" customFormat="1" ht="32.25" customHeight="1">
      <c r="A88" s="150" t="s">
        <v>26</v>
      </c>
      <c r="B88" s="99" t="s">
        <v>289</v>
      </c>
      <c r="C88" s="99" t="s">
        <v>27</v>
      </c>
      <c r="D88" s="219">
        <v>2786913</v>
      </c>
      <c r="E88" s="121"/>
      <c r="F88" s="122"/>
    </row>
    <row r="89" spans="1:6" s="123" customFormat="1" ht="18" customHeight="1">
      <c r="A89" s="275" t="s">
        <v>574</v>
      </c>
      <c r="B89" s="99" t="s">
        <v>289</v>
      </c>
      <c r="C89" s="99" t="s">
        <v>575</v>
      </c>
      <c r="D89" s="219">
        <v>28000</v>
      </c>
      <c r="E89" s="121"/>
      <c r="F89" s="122"/>
    </row>
    <row r="90" spans="1:6" s="123" customFormat="1" ht="18" customHeight="1">
      <c r="A90" s="220" t="s">
        <v>28</v>
      </c>
      <c r="B90" s="99" t="s">
        <v>289</v>
      </c>
      <c r="C90" s="104" t="s">
        <v>29</v>
      </c>
      <c r="D90" s="226">
        <v>249000</v>
      </c>
      <c r="E90" s="121"/>
      <c r="F90" s="122"/>
    </row>
    <row r="91" spans="1:6" s="123" customFormat="1" ht="20.25" customHeight="1">
      <c r="A91" s="328" t="s">
        <v>290</v>
      </c>
      <c r="B91" s="102" t="s">
        <v>291</v>
      </c>
      <c r="C91" s="102"/>
      <c r="D91" s="258">
        <f>D92</f>
        <v>1662810</v>
      </c>
      <c r="E91" s="121"/>
      <c r="F91" s="122"/>
    </row>
    <row r="92" spans="1:6" s="123" customFormat="1" ht="36.75" customHeight="1">
      <c r="A92" s="330" t="s">
        <v>26</v>
      </c>
      <c r="B92" s="342" t="s">
        <v>291</v>
      </c>
      <c r="C92" s="342" t="s">
        <v>27</v>
      </c>
      <c r="D92" s="349">
        <v>1662810</v>
      </c>
      <c r="E92" s="121"/>
      <c r="F92" s="122"/>
    </row>
    <row r="93" spans="1:6" s="123" customFormat="1" ht="20.25" customHeight="1">
      <c r="A93" s="153" t="s">
        <v>293</v>
      </c>
      <c r="B93" s="99" t="s">
        <v>294</v>
      </c>
      <c r="C93" s="99"/>
      <c r="D93" s="219">
        <f>D94</f>
        <v>2600611</v>
      </c>
      <c r="E93" s="121"/>
      <c r="F93" s="122"/>
    </row>
    <row r="94" spans="1:6" s="123" customFormat="1" ht="36.75" customHeight="1">
      <c r="A94" s="152" t="s">
        <v>436</v>
      </c>
      <c r="B94" s="103" t="s">
        <v>295</v>
      </c>
      <c r="C94" s="104"/>
      <c r="D94" s="226">
        <f>D95+D96</f>
        <v>2600611</v>
      </c>
      <c r="E94" s="121"/>
      <c r="F94" s="122"/>
    </row>
    <row r="95" spans="1:6" s="123" customFormat="1" ht="36.75" customHeight="1">
      <c r="A95" s="152" t="s">
        <v>16</v>
      </c>
      <c r="B95" s="103" t="s">
        <v>295</v>
      </c>
      <c r="C95" s="104" t="s">
        <v>17</v>
      </c>
      <c r="D95" s="226">
        <v>2245811</v>
      </c>
      <c r="E95" s="121"/>
      <c r="F95" s="122"/>
    </row>
    <row r="96" spans="1:6" s="123" customFormat="1" ht="35.25" customHeight="1">
      <c r="A96" s="145" t="s">
        <v>26</v>
      </c>
      <c r="B96" s="103" t="s">
        <v>295</v>
      </c>
      <c r="C96" s="104" t="s">
        <v>27</v>
      </c>
      <c r="D96" s="226">
        <v>354800</v>
      </c>
      <c r="E96" s="121"/>
      <c r="F96" s="122"/>
    </row>
    <row r="97" spans="1:6" s="123" customFormat="1" ht="49.5" customHeight="1">
      <c r="A97" s="170" t="s">
        <v>688</v>
      </c>
      <c r="B97" s="105" t="s">
        <v>276</v>
      </c>
      <c r="C97" s="101"/>
      <c r="D97" s="225">
        <f>D98+D105</f>
        <v>383648</v>
      </c>
      <c r="E97" s="121"/>
      <c r="F97" s="122"/>
    </row>
    <row r="98" spans="1:6" s="123" customFormat="1" ht="17.25" customHeight="1">
      <c r="A98" s="308" t="s">
        <v>299</v>
      </c>
      <c r="B98" s="290" t="s">
        <v>277</v>
      </c>
      <c r="C98" s="156"/>
      <c r="D98" s="258">
        <f>D99+D101+D103</f>
        <v>191500</v>
      </c>
      <c r="E98" s="121"/>
      <c r="F98" s="122"/>
    </row>
    <row r="99" spans="1:6" s="123" customFormat="1" ht="30.75" customHeight="1">
      <c r="A99" s="298" t="s">
        <v>300</v>
      </c>
      <c r="B99" s="299" t="s">
        <v>586</v>
      </c>
      <c r="C99" s="264"/>
      <c r="D99" s="265">
        <f>+ D100</f>
        <v>65000</v>
      </c>
      <c r="E99" s="121"/>
      <c r="F99" s="122"/>
    </row>
    <row r="100" spans="1:6" s="123" customFormat="1" ht="33.75" customHeight="1">
      <c r="A100" s="145" t="s">
        <v>568</v>
      </c>
      <c r="B100" s="103" t="s">
        <v>586</v>
      </c>
      <c r="C100" s="104" t="s">
        <v>566</v>
      </c>
      <c r="D100" s="226">
        <v>65000</v>
      </c>
      <c r="E100" s="121"/>
      <c r="F100" s="122"/>
    </row>
    <row r="101" spans="1:6" s="123" customFormat="1" ht="19.5" customHeight="1">
      <c r="A101" s="147" t="s">
        <v>74</v>
      </c>
      <c r="B101" s="103" t="s">
        <v>587</v>
      </c>
      <c r="C101" s="104"/>
      <c r="D101" s="226">
        <f>+D102</f>
        <v>120000</v>
      </c>
      <c r="E101" s="121"/>
      <c r="F101" s="122"/>
    </row>
    <row r="102" spans="1:6" s="123" customFormat="1" ht="33" customHeight="1">
      <c r="A102" s="145" t="s">
        <v>568</v>
      </c>
      <c r="B102" s="103" t="s">
        <v>587</v>
      </c>
      <c r="C102" s="104" t="s">
        <v>566</v>
      </c>
      <c r="D102" s="226">
        <v>120000</v>
      </c>
      <c r="E102" s="121"/>
      <c r="F102" s="122"/>
    </row>
    <row r="103" spans="1:6" s="123" customFormat="1" ht="31.5" customHeight="1">
      <c r="A103" s="150" t="s">
        <v>75</v>
      </c>
      <c r="B103" s="103" t="s">
        <v>588</v>
      </c>
      <c r="C103" s="108"/>
      <c r="D103" s="226">
        <f>+D104</f>
        <v>6500</v>
      </c>
      <c r="E103" s="121"/>
      <c r="F103" s="122"/>
    </row>
    <row r="104" spans="1:6" ht="37.5" customHeight="1">
      <c r="A104" s="257" t="s">
        <v>568</v>
      </c>
      <c r="B104" s="103" t="s">
        <v>588</v>
      </c>
      <c r="C104" s="104" t="s">
        <v>566</v>
      </c>
      <c r="D104" s="226">
        <v>6500</v>
      </c>
      <c r="E104" s="120"/>
      <c r="F104" s="118"/>
    </row>
    <row r="105" spans="1:6" ht="39" customHeight="1">
      <c r="A105" s="154" t="s">
        <v>297</v>
      </c>
      <c r="B105" s="103" t="s">
        <v>544</v>
      </c>
      <c r="C105" s="104"/>
      <c r="D105" s="226">
        <f>D106+D108</f>
        <v>192148</v>
      </c>
      <c r="E105" s="120"/>
      <c r="F105" s="118"/>
    </row>
    <row r="106" spans="1:6" ht="21.75" customHeight="1">
      <c r="A106" s="291" t="s">
        <v>298</v>
      </c>
      <c r="B106" s="290" t="s">
        <v>594</v>
      </c>
      <c r="C106" s="156"/>
      <c r="D106" s="258">
        <f>D107</f>
        <v>149148</v>
      </c>
      <c r="E106" s="120"/>
      <c r="F106" s="118"/>
    </row>
    <row r="107" spans="1:6" ht="24" customHeight="1">
      <c r="A107" s="182" t="s">
        <v>71</v>
      </c>
      <c r="B107" s="149" t="s">
        <v>594</v>
      </c>
      <c r="C107" s="165" t="s">
        <v>72</v>
      </c>
      <c r="D107" s="184">
        <v>149148</v>
      </c>
      <c r="E107" s="120"/>
      <c r="F107" s="118"/>
    </row>
    <row r="108" spans="1:6" ht="51.75" customHeight="1">
      <c r="A108" s="285" t="s">
        <v>606</v>
      </c>
      <c r="B108" s="149" t="s">
        <v>595</v>
      </c>
      <c r="C108" s="165"/>
      <c r="D108" s="184">
        <f>+D109</f>
        <v>43000</v>
      </c>
      <c r="E108" s="120"/>
      <c r="F108" s="118"/>
    </row>
    <row r="109" spans="1:6" ht="22.5" customHeight="1">
      <c r="A109" s="145" t="s">
        <v>66</v>
      </c>
      <c r="B109" s="149" t="s">
        <v>595</v>
      </c>
      <c r="C109" s="165" t="s">
        <v>67</v>
      </c>
      <c r="D109" s="184">
        <v>43000</v>
      </c>
      <c r="E109" s="120"/>
      <c r="F109" s="118"/>
    </row>
    <row r="110" spans="1:6" ht="51.75" customHeight="1">
      <c r="A110" s="177" t="s">
        <v>689</v>
      </c>
      <c r="B110" s="160" t="s">
        <v>280</v>
      </c>
      <c r="C110" s="160"/>
      <c r="D110" s="172">
        <f>D111</f>
        <v>1894151.95</v>
      </c>
      <c r="E110" s="120"/>
      <c r="F110" s="118"/>
    </row>
    <row r="111" spans="1:6" ht="27" customHeight="1">
      <c r="A111" s="148" t="s">
        <v>176</v>
      </c>
      <c r="B111" s="276" t="s">
        <v>281</v>
      </c>
      <c r="C111" s="276"/>
      <c r="D111" s="221">
        <f>D112+D114+D116</f>
        <v>1894151.95</v>
      </c>
      <c r="E111" s="120"/>
      <c r="F111" s="118"/>
    </row>
    <row r="112" spans="1:6" ht="31.5" customHeight="1">
      <c r="A112" s="239" t="s">
        <v>61</v>
      </c>
      <c r="B112" s="99" t="s">
        <v>282</v>
      </c>
      <c r="C112" s="99"/>
      <c r="D112" s="219">
        <f>D113</f>
        <v>580855</v>
      </c>
      <c r="E112" s="120"/>
      <c r="F112" s="118"/>
    </row>
    <row r="113" spans="1:6" ht="31.5" customHeight="1">
      <c r="A113" s="239" t="s">
        <v>26</v>
      </c>
      <c r="B113" s="99" t="s">
        <v>282</v>
      </c>
      <c r="C113" s="99" t="s">
        <v>27</v>
      </c>
      <c r="D113" s="219">
        <v>580855</v>
      </c>
      <c r="E113" s="120"/>
      <c r="F113" s="118"/>
    </row>
    <row r="114" spans="1:6" ht="18.75" customHeight="1">
      <c r="A114" s="145" t="s">
        <v>47</v>
      </c>
      <c r="B114" s="99" t="s">
        <v>57</v>
      </c>
      <c r="C114" s="99"/>
      <c r="D114" s="219">
        <f>D115</f>
        <v>480775</v>
      </c>
      <c r="E114" s="120"/>
      <c r="F114" s="118"/>
    </row>
    <row r="115" spans="1:6" ht="33.75" customHeight="1">
      <c r="A115" s="145" t="s">
        <v>26</v>
      </c>
      <c r="B115" s="99" t="s">
        <v>57</v>
      </c>
      <c r="C115" s="99" t="s">
        <v>27</v>
      </c>
      <c r="D115" s="219">
        <v>480775</v>
      </c>
      <c r="E115" s="120"/>
      <c r="F115" s="118"/>
    </row>
    <row r="116" spans="1:6" ht="20.25" customHeight="1">
      <c r="A116" s="300" t="s">
        <v>610</v>
      </c>
      <c r="B116" s="99" t="s">
        <v>609</v>
      </c>
      <c r="C116" s="99"/>
      <c r="D116" s="219">
        <f>D117</f>
        <v>832521.95</v>
      </c>
      <c r="E116" s="120"/>
      <c r="F116" s="118"/>
    </row>
    <row r="117" spans="1:6" ht="34.5" customHeight="1">
      <c r="A117" s="145" t="s">
        <v>26</v>
      </c>
      <c r="B117" s="99" t="s">
        <v>609</v>
      </c>
      <c r="C117" s="99" t="s">
        <v>27</v>
      </c>
      <c r="D117" s="219">
        <v>832521.95</v>
      </c>
      <c r="E117" s="120"/>
      <c r="F117" s="118"/>
    </row>
    <row r="118" spans="1:6" ht="51.75" customHeight="1">
      <c r="A118" s="292" t="s">
        <v>680</v>
      </c>
      <c r="B118" s="345" t="s">
        <v>258</v>
      </c>
      <c r="C118" s="167"/>
      <c r="D118" s="338">
        <f>D119</f>
        <v>6306825</v>
      </c>
      <c r="E118" s="120"/>
      <c r="F118" s="118"/>
    </row>
    <row r="119" spans="1:6" ht="32.25" customHeight="1">
      <c r="A119" s="176" t="s">
        <v>704</v>
      </c>
      <c r="B119" s="334" t="s">
        <v>703</v>
      </c>
      <c r="C119" s="343"/>
      <c r="D119" s="344">
        <f>D123+D120+D126</f>
        <v>6306825</v>
      </c>
      <c r="E119" s="120"/>
      <c r="F119" s="118"/>
    </row>
    <row r="120" spans="1:6" ht="66" customHeight="1">
      <c r="A120" s="176" t="s">
        <v>705</v>
      </c>
      <c r="B120" s="334" t="s">
        <v>706</v>
      </c>
      <c r="C120" s="343"/>
      <c r="D120" s="344">
        <f>D121+D122</f>
        <v>6243476.9000000004</v>
      </c>
      <c r="E120" s="120"/>
      <c r="F120" s="118"/>
    </row>
    <row r="121" spans="1:6" ht="37.5" customHeight="1">
      <c r="A121" s="145" t="s">
        <v>26</v>
      </c>
      <c r="B121" s="334" t="s">
        <v>706</v>
      </c>
      <c r="C121" s="356" t="s">
        <v>27</v>
      </c>
      <c r="D121" s="344">
        <v>0</v>
      </c>
      <c r="E121" s="120"/>
      <c r="F121" s="118"/>
    </row>
    <row r="122" spans="1:6" ht="18" customHeight="1">
      <c r="A122" s="448" t="s">
        <v>54</v>
      </c>
      <c r="B122" s="334" t="s">
        <v>706</v>
      </c>
      <c r="C122" s="356" t="s">
        <v>55</v>
      </c>
      <c r="D122" s="344">
        <v>6243476.9000000004</v>
      </c>
      <c r="E122" s="120"/>
      <c r="F122" s="118"/>
    </row>
    <row r="123" spans="1:6" ht="52.5" customHeight="1">
      <c r="A123" s="182" t="s">
        <v>708</v>
      </c>
      <c r="B123" s="334" t="s">
        <v>707</v>
      </c>
      <c r="C123" s="334"/>
      <c r="D123" s="339">
        <f>D124+D125</f>
        <v>31674.05</v>
      </c>
      <c r="E123" s="120"/>
      <c r="F123" s="118"/>
    </row>
    <row r="124" spans="1:6" ht="36.75" customHeight="1">
      <c r="A124" s="145" t="s">
        <v>26</v>
      </c>
      <c r="B124" s="334" t="s">
        <v>707</v>
      </c>
      <c r="C124" s="357" t="s">
        <v>27</v>
      </c>
      <c r="D124" s="339">
        <v>0</v>
      </c>
      <c r="E124" s="120"/>
      <c r="F124" s="118"/>
    </row>
    <row r="125" spans="1:6" ht="18.75" customHeight="1">
      <c r="A125" s="448" t="s">
        <v>54</v>
      </c>
      <c r="B125" s="334" t="s">
        <v>707</v>
      </c>
      <c r="C125" s="357" t="s">
        <v>55</v>
      </c>
      <c r="D125" s="333">
        <v>31674.05</v>
      </c>
      <c r="E125" s="120"/>
      <c r="F125" s="118"/>
    </row>
    <row r="126" spans="1:6" ht="38.25" customHeight="1">
      <c r="A126" s="417" t="s">
        <v>710</v>
      </c>
      <c r="B126" s="334" t="s">
        <v>709</v>
      </c>
      <c r="C126" s="334"/>
      <c r="D126" s="339">
        <f>D127+D128</f>
        <v>31674.05</v>
      </c>
      <c r="E126" s="120"/>
      <c r="F126" s="118"/>
    </row>
    <row r="127" spans="1:6" ht="35.25" customHeight="1">
      <c r="A127" s="145" t="s">
        <v>26</v>
      </c>
      <c r="B127" s="334" t="s">
        <v>709</v>
      </c>
      <c r="C127" s="334" t="s">
        <v>27</v>
      </c>
      <c r="D127" s="339">
        <v>0</v>
      </c>
      <c r="E127" s="120"/>
      <c r="F127" s="118"/>
    </row>
    <row r="128" spans="1:6" ht="19.5" customHeight="1">
      <c r="A128" s="449" t="s">
        <v>54</v>
      </c>
      <c r="B128" s="334" t="s">
        <v>709</v>
      </c>
      <c r="C128" s="356" t="s">
        <v>55</v>
      </c>
      <c r="D128" s="344">
        <v>31674.05</v>
      </c>
      <c r="E128" s="120"/>
      <c r="F128" s="118"/>
    </row>
    <row r="129" spans="1:6" ht="53.25" customHeight="1">
      <c r="A129" s="358" t="s">
        <v>608</v>
      </c>
      <c r="B129" s="359" t="s">
        <v>302</v>
      </c>
      <c r="C129" s="360"/>
      <c r="D129" s="361">
        <f>D130</f>
        <v>175000</v>
      </c>
      <c r="E129" s="120"/>
      <c r="F129" s="118"/>
    </row>
    <row r="130" spans="1:6" ht="22.5" customHeight="1">
      <c r="A130" s="327" t="s">
        <v>611</v>
      </c>
      <c r="B130" s="102" t="s">
        <v>613</v>
      </c>
      <c r="C130" s="261"/>
      <c r="D130" s="173">
        <f>D131</f>
        <v>175000</v>
      </c>
      <c r="E130" s="120"/>
      <c r="F130" s="118"/>
    </row>
    <row r="131" spans="1:6" ht="20.25" customHeight="1">
      <c r="A131" s="185" t="s">
        <v>612</v>
      </c>
      <c r="B131" s="99" t="s">
        <v>614</v>
      </c>
      <c r="C131" s="163"/>
      <c r="D131" s="173">
        <f>D132</f>
        <v>175000</v>
      </c>
      <c r="E131" s="120"/>
      <c r="F131" s="118"/>
    </row>
    <row r="132" spans="1:6" ht="39.75" customHeight="1">
      <c r="A132" s="327" t="s">
        <v>26</v>
      </c>
      <c r="B132" s="102" t="s">
        <v>614</v>
      </c>
      <c r="C132" s="261" t="s">
        <v>27</v>
      </c>
      <c r="D132" s="173">
        <v>175000</v>
      </c>
      <c r="E132" s="120"/>
      <c r="F132" s="118"/>
    </row>
    <row r="133" spans="1:6" ht="36.75" customHeight="1">
      <c r="A133" s="242" t="s">
        <v>59</v>
      </c>
      <c r="B133" s="243" t="s">
        <v>246</v>
      </c>
      <c r="C133" s="244"/>
      <c r="D133" s="245">
        <f>D134+D137+D140+D148</f>
        <v>6107237</v>
      </c>
      <c r="E133" s="120"/>
      <c r="F133" s="118"/>
    </row>
    <row r="134" spans="1:6" ht="41.25" customHeight="1">
      <c r="A134" s="217" t="s">
        <v>20</v>
      </c>
      <c r="B134" s="137" t="s">
        <v>249</v>
      </c>
      <c r="C134" s="97"/>
      <c r="D134" s="218">
        <f>D135</f>
        <v>441896</v>
      </c>
      <c r="E134" s="120"/>
      <c r="F134" s="118"/>
    </row>
    <row r="135" spans="1:6" ht="36" customHeight="1">
      <c r="A135" s="138" t="s">
        <v>21</v>
      </c>
      <c r="B135" s="136" t="s">
        <v>250</v>
      </c>
      <c r="C135" s="99"/>
      <c r="D135" s="219">
        <f>D136</f>
        <v>441896</v>
      </c>
      <c r="E135" s="120"/>
      <c r="F135" s="118"/>
    </row>
    <row r="136" spans="1:6" ht="35.25" customHeight="1">
      <c r="A136" s="138" t="s">
        <v>16</v>
      </c>
      <c r="B136" s="136" t="s">
        <v>250</v>
      </c>
      <c r="C136" s="99" t="s">
        <v>17</v>
      </c>
      <c r="D136" s="219">
        <v>441896</v>
      </c>
      <c r="E136" s="120"/>
      <c r="F136" s="118"/>
    </row>
    <row r="137" spans="1:6" ht="36" customHeight="1">
      <c r="A137" s="247" t="s">
        <v>14</v>
      </c>
      <c r="B137" s="252" t="s">
        <v>247</v>
      </c>
      <c r="C137" s="248"/>
      <c r="D137" s="249">
        <f>D138</f>
        <v>1226285</v>
      </c>
      <c r="E137" s="120"/>
      <c r="F137" s="118"/>
    </row>
    <row r="138" spans="1:6" s="123" customFormat="1" ht="21" customHeight="1">
      <c r="A138" s="253" t="s">
        <v>15</v>
      </c>
      <c r="B138" s="254" t="s">
        <v>248</v>
      </c>
      <c r="C138" s="234"/>
      <c r="D138" s="251">
        <f>D139</f>
        <v>1226285</v>
      </c>
      <c r="E138" s="121"/>
      <c r="F138" s="122"/>
    </row>
    <row r="139" spans="1:6" s="123" customFormat="1" ht="36" customHeight="1">
      <c r="A139" s="138" t="s">
        <v>16</v>
      </c>
      <c r="B139" s="136" t="s">
        <v>248</v>
      </c>
      <c r="C139" s="99" t="s">
        <v>17</v>
      </c>
      <c r="D139" s="219">
        <v>1226285</v>
      </c>
      <c r="E139" s="121"/>
      <c r="F139" s="122"/>
    </row>
    <row r="140" spans="1:6" s="123" customFormat="1" ht="18.75" customHeight="1">
      <c r="A140" s="217" t="s">
        <v>24</v>
      </c>
      <c r="B140" s="137" t="s">
        <v>251</v>
      </c>
      <c r="C140" s="97"/>
      <c r="D140" s="218">
        <f>D141+D144</f>
        <v>3977156</v>
      </c>
      <c r="E140" s="121"/>
      <c r="F140" s="122"/>
    </row>
    <row r="141" spans="1:6" s="123" customFormat="1" ht="21" customHeight="1">
      <c r="A141" s="138" t="s">
        <v>25</v>
      </c>
      <c r="B141" s="136" t="s">
        <v>252</v>
      </c>
      <c r="C141" s="99"/>
      <c r="D141" s="219">
        <f>D142+D143+D146+D147</f>
        <v>3976156</v>
      </c>
      <c r="E141" s="121"/>
      <c r="F141" s="122"/>
    </row>
    <row r="142" spans="1:6" ht="33.75" customHeight="1">
      <c r="A142" s="138" t="s">
        <v>16</v>
      </c>
      <c r="B142" s="136" t="s">
        <v>252</v>
      </c>
      <c r="C142" s="99" t="s">
        <v>17</v>
      </c>
      <c r="D142" s="219">
        <v>2814884</v>
      </c>
      <c r="E142" s="120"/>
      <c r="F142" s="118"/>
    </row>
    <row r="143" spans="1:6" ht="34.5" customHeight="1">
      <c r="A143" s="141" t="s">
        <v>26</v>
      </c>
      <c r="B143" s="136" t="s">
        <v>252</v>
      </c>
      <c r="C143" s="99" t="s">
        <v>27</v>
      </c>
      <c r="D143" s="219">
        <v>1088272</v>
      </c>
      <c r="E143" s="120"/>
      <c r="F143" s="118"/>
    </row>
    <row r="144" spans="1:6" ht="51.75" customHeight="1">
      <c r="A144" s="176" t="s">
        <v>663</v>
      </c>
      <c r="B144" s="136" t="s">
        <v>664</v>
      </c>
      <c r="C144" s="99"/>
      <c r="D144" s="219">
        <f>D145</f>
        <v>1000</v>
      </c>
      <c r="E144" s="120"/>
      <c r="F144" s="118"/>
    </row>
    <row r="145" spans="1:6" ht="16.5" customHeight="1">
      <c r="A145" s="141" t="s">
        <v>26</v>
      </c>
      <c r="B145" s="136" t="s">
        <v>664</v>
      </c>
      <c r="C145" s="99" t="s">
        <v>27</v>
      </c>
      <c r="D145" s="219">
        <v>1000</v>
      </c>
      <c r="E145" s="120"/>
      <c r="F145" s="118"/>
    </row>
    <row r="146" spans="1:6" ht="18" customHeight="1">
      <c r="A146" s="220" t="s">
        <v>28</v>
      </c>
      <c r="B146" s="136" t="s">
        <v>252</v>
      </c>
      <c r="C146" s="99" t="s">
        <v>29</v>
      </c>
      <c r="D146" s="219">
        <v>68000</v>
      </c>
      <c r="E146" s="120"/>
      <c r="F146" s="118"/>
    </row>
    <row r="147" spans="1:6" ht="16.5" customHeight="1">
      <c r="A147" s="275" t="s">
        <v>574</v>
      </c>
      <c r="B147" s="136" t="s">
        <v>252</v>
      </c>
      <c r="C147" s="276" t="s">
        <v>575</v>
      </c>
      <c r="D147" s="221">
        <v>5000</v>
      </c>
      <c r="E147" s="120"/>
      <c r="F147" s="118"/>
    </row>
    <row r="148" spans="1:6" ht="24" customHeight="1">
      <c r="A148" s="217" t="s">
        <v>30</v>
      </c>
      <c r="B148" s="97" t="s">
        <v>254</v>
      </c>
      <c r="C148" s="101"/>
      <c r="D148" s="218">
        <f>D149+D151+D154</f>
        <v>461900</v>
      </c>
      <c r="E148" s="120"/>
      <c r="F148" s="118"/>
    </row>
    <row r="149" spans="1:6" ht="42" customHeight="1">
      <c r="A149" s="138" t="s">
        <v>41</v>
      </c>
      <c r="B149" s="99" t="s">
        <v>255</v>
      </c>
      <c r="C149" s="104"/>
      <c r="D149" s="219">
        <f>D150</f>
        <v>25000</v>
      </c>
      <c r="E149" s="120"/>
      <c r="F149" s="118"/>
    </row>
    <row r="150" spans="1:6" ht="23.25" customHeight="1">
      <c r="A150" s="138" t="s">
        <v>42</v>
      </c>
      <c r="B150" s="99" t="s">
        <v>255</v>
      </c>
      <c r="C150" s="104" t="s">
        <v>43</v>
      </c>
      <c r="D150" s="219">
        <f>[2]Вед.2019!G42</f>
        <v>25000</v>
      </c>
      <c r="E150" s="120"/>
      <c r="F150" s="118"/>
    </row>
    <row r="151" spans="1:6" ht="19.5" customHeight="1">
      <c r="A151" s="138" t="s">
        <v>32</v>
      </c>
      <c r="B151" s="99" t="s">
        <v>257</v>
      </c>
      <c r="C151" s="99"/>
      <c r="D151" s="219">
        <f>D153+D152</f>
        <v>120000</v>
      </c>
      <c r="E151" s="120"/>
      <c r="F151" s="118"/>
    </row>
    <row r="152" spans="1:6" ht="18" customHeight="1">
      <c r="A152" s="340" t="s">
        <v>627</v>
      </c>
      <c r="B152" s="99" t="s">
        <v>257</v>
      </c>
      <c r="C152" s="102" t="s">
        <v>575</v>
      </c>
      <c r="D152" s="223">
        <v>4000</v>
      </c>
      <c r="E152" s="120"/>
      <c r="F152" s="118"/>
    </row>
    <row r="153" spans="1:6" ht="22.5" customHeight="1">
      <c r="A153" s="174" t="s">
        <v>28</v>
      </c>
      <c r="B153" s="321" t="s">
        <v>257</v>
      </c>
      <c r="C153" s="102" t="s">
        <v>29</v>
      </c>
      <c r="D153" s="223">
        <v>116000</v>
      </c>
      <c r="E153" s="120"/>
      <c r="F153" s="118"/>
    </row>
    <row r="154" spans="1:6" ht="34.5" customHeight="1">
      <c r="A154" s="233" t="s">
        <v>35</v>
      </c>
      <c r="B154" s="234" t="s">
        <v>625</v>
      </c>
      <c r="C154" s="235"/>
      <c r="D154" s="236">
        <f>D155+D156</f>
        <v>316900</v>
      </c>
      <c r="E154" s="120"/>
      <c r="F154" s="118"/>
    </row>
    <row r="155" spans="1:6" ht="35.25" customHeight="1">
      <c r="A155" s="138" t="s">
        <v>16</v>
      </c>
      <c r="B155" s="99" t="s">
        <v>625</v>
      </c>
      <c r="C155" s="99" t="s">
        <v>17</v>
      </c>
      <c r="D155" s="219">
        <v>308700</v>
      </c>
      <c r="E155" s="120"/>
      <c r="F155" s="118"/>
    </row>
    <row r="156" spans="1:6" ht="16.5" customHeight="1">
      <c r="A156" s="231" t="s">
        <v>26</v>
      </c>
      <c r="B156" s="232" t="s">
        <v>625</v>
      </c>
      <c r="C156" s="232" t="s">
        <v>27</v>
      </c>
      <c r="D156" s="230">
        <v>8200</v>
      </c>
      <c r="E156" s="120"/>
      <c r="F156" s="118"/>
    </row>
    <row r="157" spans="1:6" ht="16.5" customHeight="1" thickBot="1">
      <c r="A157" s="280" t="s">
        <v>60</v>
      </c>
      <c r="B157" s="281"/>
      <c r="C157" s="282"/>
      <c r="D157" s="283">
        <f>D19+D133</f>
        <v>58235950.950000003</v>
      </c>
      <c r="E157" s="120"/>
      <c r="F157" s="118"/>
    </row>
    <row r="158" spans="1:6" ht="18.75">
      <c r="E158" s="120"/>
      <c r="F158" s="118"/>
    </row>
    <row r="159" spans="1:6" ht="18.75">
      <c r="E159" s="120"/>
      <c r="F159" s="118"/>
    </row>
    <row r="160" spans="1:6" ht="18.75">
      <c r="E160" s="120"/>
      <c r="F160" s="118"/>
    </row>
    <row r="161" spans="5:6" ht="18.75">
      <c r="E161" s="120"/>
      <c r="F161" s="118"/>
    </row>
    <row r="162" spans="5:6" ht="18.75">
      <c r="E162" s="120"/>
      <c r="F162" s="118"/>
    </row>
    <row r="163" spans="5:6" ht="18.75">
      <c r="E163" s="120"/>
      <c r="F163" s="118"/>
    </row>
    <row r="164" spans="5:6" ht="18.75">
      <c r="E164" s="120"/>
      <c r="F164" s="118"/>
    </row>
    <row r="165" spans="5:6" ht="18.75">
      <c r="E165" s="120"/>
      <c r="F165" s="118"/>
    </row>
    <row r="166" spans="5:6" ht="24.75" customHeight="1">
      <c r="E166" s="120"/>
      <c r="F166" s="118"/>
    </row>
    <row r="167" spans="5:6" ht="20.25" customHeight="1">
      <c r="E167" s="120"/>
      <c r="F167" s="118"/>
    </row>
    <row r="168" spans="5:6" ht="21" customHeight="1">
      <c r="E168" s="120"/>
      <c r="F168" s="118"/>
    </row>
    <row r="169" spans="5:6" ht="17.25" customHeight="1">
      <c r="E169" s="120"/>
      <c r="F169" s="118"/>
    </row>
    <row r="170" spans="5:6" ht="24.75" customHeight="1">
      <c r="E170" s="120"/>
      <c r="F170" s="118"/>
    </row>
  </sheetData>
  <sheetProtection selectLockedCells="1" selectUnlockedCells="1"/>
  <mergeCells count="4">
    <mergeCell ref="A12:D12"/>
    <mergeCell ref="A13:E13"/>
    <mergeCell ref="A14:D14"/>
    <mergeCell ref="A15:E15"/>
  </mergeCells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85"/>
    <col min="2" max="2" width="59.28515625" style="85" customWidth="1"/>
    <col min="3" max="3" width="17.5703125" style="85" customWidth="1"/>
    <col min="4" max="16384" width="9.140625" style="85"/>
  </cols>
  <sheetData>
    <row r="1" spans="1:256">
      <c r="A1" s="4" t="s">
        <v>157</v>
      </c>
      <c r="B1" s="84" t="s">
        <v>83</v>
      </c>
      <c r="C1" s="84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464" t="s">
        <v>84</v>
      </c>
      <c r="C2" s="46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84" t="s">
        <v>85</v>
      </c>
      <c r="C3" s="8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84" t="s">
        <v>86</v>
      </c>
      <c r="C4" s="8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84" t="s">
        <v>87</v>
      </c>
      <c r="C5" s="84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84" t="s">
        <v>88</v>
      </c>
      <c r="C6" s="84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84" t="s">
        <v>89</v>
      </c>
      <c r="C7" s="84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24"/>
      <c r="C8" s="124"/>
    </row>
    <row r="9" spans="1:256">
      <c r="B9" s="124"/>
      <c r="C9" s="124"/>
    </row>
    <row r="10" spans="1:256">
      <c r="B10" s="124"/>
      <c r="C10" s="124"/>
    </row>
    <row r="11" spans="1:256">
      <c r="B11" s="124"/>
      <c r="C11" s="124"/>
    </row>
    <row r="13" spans="1:256" ht="15.75" customHeight="1">
      <c r="A13" s="465" t="s">
        <v>90</v>
      </c>
      <c r="B13" s="465"/>
      <c r="C13" s="465"/>
      <c r="D13" s="465"/>
      <c r="E13" s="125"/>
      <c r="F13" s="125"/>
    </row>
    <row r="14" spans="1:256" ht="15.75" customHeight="1">
      <c r="A14" s="465" t="s">
        <v>91</v>
      </c>
      <c r="B14" s="465"/>
      <c r="C14" s="465"/>
      <c r="D14" s="465"/>
    </row>
    <row r="15" spans="1:256" ht="15.75" customHeight="1">
      <c r="A15" s="465" t="s">
        <v>92</v>
      </c>
      <c r="B15" s="465"/>
      <c r="C15" s="465"/>
      <c r="D15" s="465"/>
      <c r="E15" s="125"/>
      <c r="F15" s="125"/>
    </row>
    <row r="16" spans="1:256">
      <c r="B16" s="124"/>
      <c r="C16" s="125"/>
      <c r="D16" s="125"/>
      <c r="E16" s="125"/>
      <c r="F16" s="125"/>
    </row>
    <row r="17" spans="1:6">
      <c r="B17" s="124"/>
      <c r="C17" s="125"/>
      <c r="D17" s="125"/>
      <c r="E17" s="125"/>
      <c r="F17" s="125"/>
    </row>
    <row r="19" spans="1:6" s="127" customFormat="1">
      <c r="A19" s="126" t="s">
        <v>82</v>
      </c>
      <c r="B19" s="126" t="s">
        <v>93</v>
      </c>
      <c r="C19" s="126" t="s">
        <v>94</v>
      </c>
    </row>
    <row r="20" spans="1:6" ht="28.5" customHeight="1">
      <c r="A20" s="463" t="s">
        <v>95</v>
      </c>
      <c r="B20" s="128" t="s">
        <v>113</v>
      </c>
      <c r="C20" s="129">
        <f>C22-C23</f>
        <v>5340000</v>
      </c>
    </row>
    <row r="21" spans="1:6">
      <c r="A21" s="463"/>
      <c r="B21" s="130" t="s">
        <v>96</v>
      </c>
      <c r="C21" s="131"/>
    </row>
    <row r="22" spans="1:6" ht="47.25">
      <c r="A22" s="463"/>
      <c r="B22" s="132" t="s">
        <v>97</v>
      </c>
      <c r="C22" s="129">
        <v>5500000</v>
      </c>
    </row>
    <row r="23" spans="1:6" ht="47.25">
      <c r="A23" s="463"/>
      <c r="B23" s="132" t="s">
        <v>98</v>
      </c>
      <c r="C23" s="129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источ. 2020</vt:lpstr>
      <vt:lpstr>Доходы 2020</vt:lpstr>
      <vt:lpstr>Вед.2020</vt:lpstr>
      <vt:lpstr>Ф2020</vt:lpstr>
      <vt:lpstr>МЦП по ЦСР - 2020</vt:lpstr>
      <vt:lpstr>кредиты</vt:lpstr>
      <vt:lpstr>'источ. 2020'!Excel_BuiltIn_Print_Area</vt:lpstr>
      <vt:lpstr>'Доходы 2020'!Область_печати</vt:lpstr>
      <vt:lpstr>'источ. 2020'!Область_печати</vt:lpstr>
      <vt:lpstr>'МЦП по ЦСР - 2020'!Область_печати</vt:lpstr>
      <vt:lpstr>Ф2020!Область_печати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2020-03-05T01:00:59Z</cp:lastPrinted>
  <dcterms:created xsi:type="dcterms:W3CDTF">2020-03-06T05:43:42Z</dcterms:created>
  <dcterms:modified xsi:type="dcterms:W3CDTF">2020-03-06T05:43:42Z</dcterms:modified>
</cp:coreProperties>
</file>