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60" windowWidth="15570" windowHeight="6330" tabRatio="697" activeTab="4"/>
  </bookViews>
  <sheets>
    <sheet name="источ. 2020" sheetId="1" r:id="rId1"/>
    <sheet name="Доходы 2020" sheetId="24" r:id="rId2"/>
    <sheet name="Вед.2020" sheetId="21" r:id="rId3"/>
    <sheet name="Ф2020" sheetId="22" r:id="rId4"/>
    <sheet name="МЦП по ЦСР - 2020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2020'!$A$2:$G$50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2020'!$A$1:$E$225</definedName>
    <definedName name="_xlnm.Print_Area" localSheetId="0">'источ. 2020'!$A$1:$G$50</definedName>
    <definedName name="_xlnm.Print_Area" localSheetId="4">'МЦП по ЦСР - 2020'!$A$1:$G$161</definedName>
    <definedName name="_xlnm.Print_Area" localSheetId="3">Ф2020!$A$1:$H$578</definedName>
  </definedNames>
  <calcPr calcId="125725"/>
</workbook>
</file>

<file path=xl/calcChain.xml><?xml version="1.0" encoding="utf-8"?>
<calcChain xmlns="http://schemas.openxmlformats.org/spreadsheetml/2006/main">
  <c r="D45" i="23"/>
  <c r="D46"/>
  <c r="F46" s="1"/>
  <c r="D49"/>
  <c r="D151"/>
  <c r="E23" i="22"/>
  <c r="E21"/>
  <c r="E18" s="1"/>
  <c r="D146" i="23"/>
  <c r="D44"/>
  <c r="E93"/>
  <c r="F93" s="1"/>
  <c r="E90"/>
  <c r="E146"/>
  <c r="F146" s="1"/>
  <c r="E144"/>
  <c r="F144" s="1"/>
  <c r="D145"/>
  <c r="F145" s="1"/>
  <c r="E142"/>
  <c r="E141" s="1"/>
  <c r="E139"/>
  <c r="E138"/>
  <c r="E137"/>
  <c r="D139"/>
  <c r="D138" s="1"/>
  <c r="E131"/>
  <c r="F131" s="1"/>
  <c r="D131"/>
  <c r="D129"/>
  <c r="E128"/>
  <c r="E126" s="1"/>
  <c r="D128"/>
  <c r="D126"/>
  <c r="E125"/>
  <c r="F125" s="1"/>
  <c r="D125"/>
  <c r="D123" s="1"/>
  <c r="D122" s="1"/>
  <c r="D121" s="1"/>
  <c r="E120"/>
  <c r="E119"/>
  <c r="D120"/>
  <c r="D119" s="1"/>
  <c r="E118"/>
  <c r="D118"/>
  <c r="D117" s="1"/>
  <c r="F117" s="1"/>
  <c r="E116"/>
  <c r="E115"/>
  <c r="D116"/>
  <c r="F116" s="1"/>
  <c r="E112"/>
  <c r="E111"/>
  <c r="D112"/>
  <c r="D111" s="1"/>
  <c r="F111" s="1"/>
  <c r="E110"/>
  <c r="E109"/>
  <c r="D110"/>
  <c r="F110" s="1"/>
  <c r="E107"/>
  <c r="E106"/>
  <c r="D107"/>
  <c r="D106" s="1"/>
  <c r="E103"/>
  <c r="E102"/>
  <c r="D103"/>
  <c r="E99"/>
  <c r="E98"/>
  <c r="E97"/>
  <c r="D99"/>
  <c r="F99" s="1"/>
  <c r="D98"/>
  <c r="D97" s="1"/>
  <c r="E95"/>
  <c r="E94" s="1"/>
  <c r="D95"/>
  <c r="D94" s="1"/>
  <c r="E92"/>
  <c r="D92"/>
  <c r="F92" s="1"/>
  <c r="E91"/>
  <c r="D91"/>
  <c r="D90"/>
  <c r="E86"/>
  <c r="E85" s="1"/>
  <c r="D86"/>
  <c r="E83"/>
  <c r="D82"/>
  <c r="F82" s="1"/>
  <c r="E78"/>
  <c r="F78" s="1"/>
  <c r="E77"/>
  <c r="D78"/>
  <c r="E76"/>
  <c r="D76"/>
  <c r="F76" s="1"/>
  <c r="E72"/>
  <c r="D72"/>
  <c r="F72"/>
  <c r="E69"/>
  <c r="E68" s="1"/>
  <c r="F68" s="1"/>
  <c r="D69"/>
  <c r="D68"/>
  <c r="E66"/>
  <c r="D66"/>
  <c r="E65"/>
  <c r="D65"/>
  <c r="F65" s="1"/>
  <c r="E61"/>
  <c r="E60" s="1"/>
  <c r="D61"/>
  <c r="D60" s="1"/>
  <c r="D59" s="1"/>
  <c r="E58"/>
  <c r="E57"/>
  <c r="E56" s="1"/>
  <c r="D58"/>
  <c r="E55"/>
  <c r="D55"/>
  <c r="F55" s="1"/>
  <c r="E49"/>
  <c r="E48" s="1"/>
  <c r="D48"/>
  <c r="E45"/>
  <c r="F45"/>
  <c r="E44"/>
  <c r="F44" s="1"/>
  <c r="E40"/>
  <c r="E39"/>
  <c r="F39"/>
  <c r="E31"/>
  <c r="E29" s="1"/>
  <c r="E26"/>
  <c r="F26"/>
  <c r="D42" i="22"/>
  <c r="D40"/>
  <c r="H191" i="21"/>
  <c r="G191"/>
  <c r="E53" i="24"/>
  <c r="E54"/>
  <c r="E55"/>
  <c r="E56"/>
  <c r="E57"/>
  <c r="E58"/>
  <c r="E52"/>
  <c r="C18"/>
  <c r="D23"/>
  <c r="D19"/>
  <c r="D118"/>
  <c r="D18"/>
  <c r="C118"/>
  <c r="F30" i="23"/>
  <c r="F35"/>
  <c r="F38"/>
  <c r="F53"/>
  <c r="F105"/>
  <c r="F124"/>
  <c r="F148"/>
  <c r="F149"/>
  <c r="F150"/>
  <c r="F153"/>
  <c r="F155"/>
  <c r="F156"/>
  <c r="F158"/>
  <c r="F159"/>
  <c r="D157"/>
  <c r="D154"/>
  <c r="D152"/>
  <c r="D147"/>
  <c r="D141"/>
  <c r="D140"/>
  <c r="D134"/>
  <c r="D133"/>
  <c r="D132"/>
  <c r="D104"/>
  <c r="D102"/>
  <c r="F102" s="1"/>
  <c r="D85"/>
  <c r="D84" s="1"/>
  <c r="D83" s="1"/>
  <c r="F83" s="1"/>
  <c r="D52"/>
  <c r="D37"/>
  <c r="D36"/>
  <c r="D34"/>
  <c r="D33"/>
  <c r="D32"/>
  <c r="D29"/>
  <c r="D28"/>
  <c r="D27"/>
  <c r="D25"/>
  <c r="D24"/>
  <c r="D23"/>
  <c r="E157"/>
  <c r="F157"/>
  <c r="E154"/>
  <c r="F154"/>
  <c r="E152"/>
  <c r="E151"/>
  <c r="E147"/>
  <c r="F147"/>
  <c r="E134"/>
  <c r="E133"/>
  <c r="E132"/>
  <c r="E117"/>
  <c r="E104"/>
  <c r="F104"/>
  <c r="E81"/>
  <c r="E80"/>
  <c r="E52"/>
  <c r="F52"/>
  <c r="E34"/>
  <c r="F34"/>
  <c r="F24" i="22"/>
  <c r="F25"/>
  <c r="F26"/>
  <c r="F27"/>
  <c r="F28"/>
  <c r="F36"/>
  <c r="F41"/>
  <c r="F19"/>
  <c r="F20"/>
  <c r="E26"/>
  <c r="E24"/>
  <c r="E22"/>
  <c r="D26"/>
  <c r="D24"/>
  <c r="I118" i="21"/>
  <c r="I122"/>
  <c r="I123"/>
  <c r="I124"/>
  <c r="I128"/>
  <c r="I130"/>
  <c r="I132"/>
  <c r="I136"/>
  <c r="I141"/>
  <c r="I147"/>
  <c r="I148"/>
  <c r="I149"/>
  <c r="I150"/>
  <c r="I152"/>
  <c r="I156"/>
  <c r="I161"/>
  <c r="I162"/>
  <c r="I168"/>
  <c r="I173"/>
  <c r="I177"/>
  <c r="I179"/>
  <c r="I181"/>
  <c r="I184"/>
  <c r="I190"/>
  <c r="I194"/>
  <c r="I195"/>
  <c r="I196"/>
  <c r="I199"/>
  <c r="I113"/>
  <c r="I107"/>
  <c r="I96"/>
  <c r="I99"/>
  <c r="I102"/>
  <c r="I87"/>
  <c r="I89"/>
  <c r="I79"/>
  <c r="I80"/>
  <c r="I68"/>
  <c r="I69"/>
  <c r="I74"/>
  <c r="I61"/>
  <c r="I62"/>
  <c r="I50"/>
  <c r="I51"/>
  <c r="I55"/>
  <c r="I45"/>
  <c r="I35"/>
  <c r="I36"/>
  <c r="I38"/>
  <c r="I39"/>
  <c r="I40"/>
  <c r="I30"/>
  <c r="I25"/>
  <c r="H198"/>
  <c r="H197"/>
  <c r="H193"/>
  <c r="H192"/>
  <c r="H189"/>
  <c r="H188"/>
  <c r="H183"/>
  <c r="H182"/>
  <c r="H180"/>
  <c r="H178"/>
  <c r="H176"/>
  <c r="H175"/>
  <c r="H172"/>
  <c r="H171"/>
  <c r="H167"/>
  <c r="I167"/>
  <c r="H166"/>
  <c r="H165"/>
  <c r="H160"/>
  <c r="H155"/>
  <c r="H154"/>
  <c r="H153"/>
  <c r="H151"/>
  <c r="H146"/>
  <c r="H140"/>
  <c r="H139"/>
  <c r="H135"/>
  <c r="H134"/>
  <c r="H131"/>
  <c r="H129"/>
  <c r="H127"/>
  <c r="H121"/>
  <c r="H117"/>
  <c r="H116"/>
  <c r="H112"/>
  <c r="H109"/>
  <c r="H108"/>
  <c r="H106"/>
  <c r="H100"/>
  <c r="H97"/>
  <c r="I97"/>
  <c r="H94"/>
  <c r="I94"/>
  <c r="H88"/>
  <c r="H86"/>
  <c r="H85"/>
  <c r="I85"/>
  <c r="H78"/>
  <c r="H77"/>
  <c r="H73"/>
  <c r="H72"/>
  <c r="H67"/>
  <c r="H60"/>
  <c r="H59"/>
  <c r="H54"/>
  <c r="H53"/>
  <c r="H49"/>
  <c r="I49"/>
  <c r="H44"/>
  <c r="H37"/>
  <c r="I37"/>
  <c r="H34"/>
  <c r="H33"/>
  <c r="I34"/>
  <c r="H29"/>
  <c r="H28"/>
  <c r="H24"/>
  <c r="H23"/>
  <c r="G198"/>
  <c r="I198"/>
  <c r="G193"/>
  <c r="G192"/>
  <c r="G189"/>
  <c r="G188"/>
  <c r="G187"/>
  <c r="G183"/>
  <c r="G182"/>
  <c r="G180"/>
  <c r="G178"/>
  <c r="I178"/>
  <c r="G176"/>
  <c r="G172"/>
  <c r="G171"/>
  <c r="G170"/>
  <c r="G167"/>
  <c r="G166"/>
  <c r="G165"/>
  <c r="G164"/>
  <c r="G160"/>
  <c r="G159"/>
  <c r="G158"/>
  <c r="G157"/>
  <c r="D39" i="22"/>
  <c r="G155" i="21"/>
  <c r="G154"/>
  <c r="G153"/>
  <c r="G151"/>
  <c r="G146"/>
  <c r="G145"/>
  <c r="G144"/>
  <c r="G140"/>
  <c r="G139"/>
  <c r="G138"/>
  <c r="G137"/>
  <c r="G135"/>
  <c r="G134"/>
  <c r="G133"/>
  <c r="G131"/>
  <c r="G129"/>
  <c r="G127"/>
  <c r="G121"/>
  <c r="G120"/>
  <c r="G119"/>
  <c r="G117"/>
  <c r="G116"/>
  <c r="G115"/>
  <c r="G112"/>
  <c r="G111"/>
  <c r="G109"/>
  <c r="G108"/>
  <c r="G106"/>
  <c r="G105"/>
  <c r="G100"/>
  <c r="G97"/>
  <c r="G94"/>
  <c r="G88"/>
  <c r="G86"/>
  <c r="G85"/>
  <c r="G78"/>
  <c r="G77"/>
  <c r="G76"/>
  <c r="G75"/>
  <c r="G73"/>
  <c r="G72"/>
  <c r="G67"/>
  <c r="G66"/>
  <c r="G65"/>
  <c r="G60"/>
  <c r="G58"/>
  <c r="G57"/>
  <c r="G56"/>
  <c r="G59"/>
  <c r="G54"/>
  <c r="G53"/>
  <c r="G52"/>
  <c r="G49"/>
  <c r="G48"/>
  <c r="G47"/>
  <c r="G46"/>
  <c r="D23" i="22"/>
  <c r="F23" s="1"/>
  <c r="G44" i="21"/>
  <c r="G43"/>
  <c r="G42"/>
  <c r="G41"/>
  <c r="G37"/>
  <c r="G34"/>
  <c r="G33"/>
  <c r="G32"/>
  <c r="G31"/>
  <c r="G29"/>
  <c r="G28"/>
  <c r="G27"/>
  <c r="G26"/>
  <c r="G24"/>
  <c r="G23"/>
  <c r="G22"/>
  <c r="G21"/>
  <c r="E200" i="24"/>
  <c r="E203"/>
  <c r="E206"/>
  <c r="E208"/>
  <c r="E209"/>
  <c r="E210"/>
  <c r="E211"/>
  <c r="E212"/>
  <c r="E214"/>
  <c r="E216"/>
  <c r="E217"/>
  <c r="E218"/>
  <c r="E223"/>
  <c r="E222"/>
  <c r="E190"/>
  <c r="E192"/>
  <c r="E194"/>
  <c r="E174"/>
  <c r="E177"/>
  <c r="E179"/>
  <c r="E183"/>
  <c r="E83"/>
  <c r="E77"/>
  <c r="E79"/>
  <c r="E66"/>
  <c r="E63"/>
  <c r="E61"/>
  <c r="E45"/>
  <c r="E47"/>
  <c r="E49"/>
  <c r="E26"/>
  <c r="E25"/>
  <c r="E24"/>
  <c r="E22"/>
  <c r="E29"/>
  <c r="E28"/>
  <c r="E32"/>
  <c r="E35"/>
  <c r="E39"/>
  <c r="E27"/>
  <c r="E68"/>
  <c r="E67"/>
  <c r="E85"/>
  <c r="E84"/>
  <c r="E89"/>
  <c r="E88"/>
  <c r="E92"/>
  <c r="E91"/>
  <c r="D223"/>
  <c r="D222"/>
  <c r="D220"/>
  <c r="D219"/>
  <c r="D217"/>
  <c r="D215"/>
  <c r="E215"/>
  <c r="D213"/>
  <c r="E213"/>
  <c r="D208"/>
  <c r="D207"/>
  <c r="D205"/>
  <c r="E205"/>
  <c r="D204"/>
  <c r="E204"/>
  <c r="D202"/>
  <c r="E202"/>
  <c r="D199"/>
  <c r="E199"/>
  <c r="D197"/>
  <c r="D193"/>
  <c r="E193"/>
  <c r="D191"/>
  <c r="E191"/>
  <c r="D189"/>
  <c r="E189"/>
  <c r="D187"/>
  <c r="D182"/>
  <c r="D180"/>
  <c r="D178"/>
  <c r="D176"/>
  <c r="D173"/>
  <c r="D170"/>
  <c r="D168"/>
  <c r="D166"/>
  <c r="D164"/>
  <c r="D158"/>
  <c r="D157"/>
  <c r="D153"/>
  <c r="D152"/>
  <c r="D150"/>
  <c r="D148"/>
  <c r="D146"/>
  <c r="D144"/>
  <c r="D142"/>
  <c r="D140"/>
  <c r="D136"/>
  <c r="D132"/>
  <c r="D130"/>
  <c r="D125"/>
  <c r="D113"/>
  <c r="D110"/>
  <c r="D96"/>
  <c r="D107"/>
  <c r="D105"/>
  <c r="D92"/>
  <c r="D91"/>
  <c r="D89"/>
  <c r="D88"/>
  <c r="D87"/>
  <c r="D85"/>
  <c r="D84"/>
  <c r="D82"/>
  <c r="D81"/>
  <c r="D78"/>
  <c r="D75"/>
  <c r="D76"/>
  <c r="E76"/>
  <c r="D68"/>
  <c r="D67"/>
  <c r="D65"/>
  <c r="D64"/>
  <c r="D62"/>
  <c r="D59"/>
  <c r="D60"/>
  <c r="D57"/>
  <c r="D53"/>
  <c r="D52"/>
  <c r="D50"/>
  <c r="D48"/>
  <c r="D46"/>
  <c r="E46"/>
  <c r="D44"/>
  <c r="D39"/>
  <c r="D35"/>
  <c r="D28"/>
  <c r="D32"/>
  <c r="D29"/>
  <c r="D27"/>
  <c r="D21"/>
  <c r="C223"/>
  <c r="C222"/>
  <c r="C220"/>
  <c r="C219"/>
  <c r="C217"/>
  <c r="C215"/>
  <c r="C213"/>
  <c r="C208"/>
  <c r="C207"/>
  <c r="C205"/>
  <c r="C201"/>
  <c r="C202"/>
  <c r="C199"/>
  <c r="C197"/>
  <c r="C196"/>
  <c r="C195"/>
  <c r="C193"/>
  <c r="C191"/>
  <c r="C189"/>
  <c r="C184"/>
  <c r="C187"/>
  <c r="C182"/>
  <c r="C180"/>
  <c r="C178"/>
  <c r="C176"/>
  <c r="C175"/>
  <c r="C172"/>
  <c r="C173"/>
  <c r="C170"/>
  <c r="C168"/>
  <c r="C166"/>
  <c r="C164"/>
  <c r="C158"/>
  <c r="C157"/>
  <c r="C153"/>
  <c r="C152"/>
  <c r="C150"/>
  <c r="C148"/>
  <c r="C146"/>
  <c r="C144"/>
  <c r="C142"/>
  <c r="C140"/>
  <c r="C136"/>
  <c r="C127"/>
  <c r="C121"/>
  <c r="C120"/>
  <c r="C132"/>
  <c r="C130"/>
  <c r="C125"/>
  <c r="C113"/>
  <c r="C110"/>
  <c r="C107"/>
  <c r="C105"/>
  <c r="C96"/>
  <c r="C92"/>
  <c r="C91"/>
  <c r="C89"/>
  <c r="C88"/>
  <c r="C87"/>
  <c r="C85"/>
  <c r="C84"/>
  <c r="C82"/>
  <c r="C81"/>
  <c r="C78"/>
  <c r="C76"/>
  <c r="C75"/>
  <c r="C74"/>
  <c r="C68"/>
  <c r="C67"/>
  <c r="C64"/>
  <c r="C65"/>
  <c r="C62"/>
  <c r="C60"/>
  <c r="C59"/>
  <c r="C57"/>
  <c r="C53"/>
  <c r="C52"/>
  <c r="C50"/>
  <c r="C48"/>
  <c r="C46"/>
  <c r="C43"/>
  <c r="C42"/>
  <c r="C44"/>
  <c r="C39"/>
  <c r="C27"/>
  <c r="C35"/>
  <c r="C32"/>
  <c r="C29"/>
  <c r="C28"/>
  <c r="C23"/>
  <c r="C21"/>
  <c r="C20"/>
  <c r="C19"/>
  <c r="C18" i="1"/>
  <c r="D18"/>
  <c r="C20"/>
  <c r="D20"/>
  <c r="D22"/>
  <c r="E22"/>
  <c r="C23"/>
  <c r="D23"/>
  <c r="C25"/>
  <c r="D25"/>
  <c r="C28"/>
  <c r="C27"/>
  <c r="D28"/>
  <c r="D27"/>
  <c r="C30"/>
  <c r="D30"/>
  <c r="E32"/>
  <c r="C33"/>
  <c r="C32"/>
  <c r="D33"/>
  <c r="C35"/>
  <c r="D35"/>
  <c r="D38"/>
  <c r="C39"/>
  <c r="C38"/>
  <c r="D39"/>
  <c r="C42"/>
  <c r="C41"/>
  <c r="D42"/>
  <c r="D41"/>
  <c r="D37"/>
  <c r="D50"/>
  <c r="C46"/>
  <c r="D46"/>
  <c r="C48"/>
  <c r="D48"/>
  <c r="E187" i="24"/>
  <c r="E170"/>
  <c r="E168"/>
  <c r="E166"/>
  <c r="E164"/>
  <c r="E158"/>
  <c r="E157"/>
  <c r="E153"/>
  <c r="E152"/>
  <c r="E150"/>
  <c r="E148"/>
  <c r="E146"/>
  <c r="E144"/>
  <c r="E142"/>
  <c r="E140"/>
  <c r="E136"/>
  <c r="E132"/>
  <c r="E130"/>
  <c r="E125"/>
  <c r="E113"/>
  <c r="E96"/>
  <c r="E110"/>
  <c r="E107"/>
  <c r="E105"/>
  <c r="C20" i="12"/>
  <c r="C204" i="24"/>
  <c r="C22" i="1"/>
  <c r="D32"/>
  <c r="C50"/>
  <c r="C37"/>
  <c r="C80" i="24"/>
  <c r="D127"/>
  <c r="E127"/>
  <c r="C56"/>
  <c r="E207"/>
  <c r="E64"/>
  <c r="E48"/>
  <c r="E173"/>
  <c r="E182"/>
  <c r="E60"/>
  <c r="E176"/>
  <c r="D201"/>
  <c r="E201"/>
  <c r="E21"/>
  <c r="E59"/>
  <c r="E178"/>
  <c r="D196"/>
  <c r="E87"/>
  <c r="E81"/>
  <c r="D80"/>
  <c r="D20"/>
  <c r="E20"/>
  <c r="E82"/>
  <c r="D184"/>
  <c r="E184"/>
  <c r="D175"/>
  <c r="E175"/>
  <c r="E75"/>
  <c r="D74"/>
  <c r="E74"/>
  <c r="E78"/>
  <c r="E65"/>
  <c r="E62"/>
  <c r="D56"/>
  <c r="D43"/>
  <c r="E43"/>
  <c r="D42"/>
  <c r="E42"/>
  <c r="E44"/>
  <c r="E23"/>
  <c r="C225"/>
  <c r="E80"/>
  <c r="D195"/>
  <c r="D172"/>
  <c r="E172"/>
  <c r="E18"/>
  <c r="E19"/>
  <c r="D121"/>
  <c r="E121"/>
  <c r="D120"/>
  <c r="E120"/>
  <c r="D225"/>
  <c r="E225"/>
  <c r="E71" i="23"/>
  <c r="F71" s="1"/>
  <c r="E79"/>
  <c r="F152"/>
  <c r="E33"/>
  <c r="F33"/>
  <c r="I171" i="21"/>
  <c r="G20"/>
  <c r="I175"/>
  <c r="I73"/>
  <c r="G175"/>
  <c r="G174"/>
  <c r="G169"/>
  <c r="I53"/>
  <c r="I67"/>
  <c r="I188"/>
  <c r="G71"/>
  <c r="G64"/>
  <c r="G63"/>
  <c r="G84"/>
  <c r="G83"/>
  <c r="I44"/>
  <c r="I54"/>
  <c r="H71"/>
  <c r="I155"/>
  <c r="I189"/>
  <c r="G93"/>
  <c r="G92"/>
  <c r="G91"/>
  <c r="D33" i="22"/>
  <c r="D32" s="1"/>
  <c r="H48" i="21"/>
  <c r="H47"/>
  <c r="I86"/>
  <c r="I100"/>
  <c r="I112"/>
  <c r="I160"/>
  <c r="I172"/>
  <c r="I180"/>
  <c r="I192"/>
  <c r="I193"/>
  <c r="I134"/>
  <c r="H133"/>
  <c r="I133"/>
  <c r="H138"/>
  <c r="I139"/>
  <c r="D30" i="22"/>
  <c r="D29" s="1"/>
  <c r="G82" i="21"/>
  <c r="G104"/>
  <c r="G103"/>
  <c r="I106"/>
  <c r="I140"/>
  <c r="I71"/>
  <c r="I135"/>
  <c r="G197"/>
  <c r="G186"/>
  <c r="H43"/>
  <c r="I43"/>
  <c r="H52"/>
  <c r="I52"/>
  <c r="I60"/>
  <c r="I88"/>
  <c r="H105"/>
  <c r="H111"/>
  <c r="I111"/>
  <c r="I127"/>
  <c r="H159"/>
  <c r="H170"/>
  <c r="I170"/>
  <c r="H187"/>
  <c r="I187"/>
  <c r="I153"/>
  <c r="I154"/>
  <c r="I59"/>
  <c r="I72"/>
  <c r="I121"/>
  <c r="H145"/>
  <c r="H144"/>
  <c r="I176"/>
  <c r="I182"/>
  <c r="I151"/>
  <c r="G143"/>
  <c r="G142"/>
  <c r="I146"/>
  <c r="H143"/>
  <c r="I144"/>
  <c r="I145"/>
  <c r="I183"/>
  <c r="H174"/>
  <c r="I165"/>
  <c r="H164"/>
  <c r="I166"/>
  <c r="H126"/>
  <c r="H125"/>
  <c r="I129"/>
  <c r="I131"/>
  <c r="G126"/>
  <c r="G125"/>
  <c r="G114"/>
  <c r="D35" i="22"/>
  <c r="F35" s="1"/>
  <c r="I126" i="21"/>
  <c r="H120"/>
  <c r="I120"/>
  <c r="I116"/>
  <c r="H115"/>
  <c r="I117"/>
  <c r="D34" i="22"/>
  <c r="I105" i="21"/>
  <c r="D21" i="22"/>
  <c r="D18" s="1"/>
  <c r="D45" s="1"/>
  <c r="H104" i="21"/>
  <c r="H93"/>
  <c r="H84"/>
  <c r="I78"/>
  <c r="I77"/>
  <c r="H76"/>
  <c r="H66"/>
  <c r="H58"/>
  <c r="I58"/>
  <c r="H57"/>
  <c r="H42"/>
  <c r="H27"/>
  <c r="I28"/>
  <c r="I29"/>
  <c r="I23"/>
  <c r="H22"/>
  <c r="I24"/>
  <c r="G163"/>
  <c r="G185"/>
  <c r="D44" i="22"/>
  <c r="D43"/>
  <c r="I159" i="21"/>
  <c r="H158"/>
  <c r="I197"/>
  <c r="I138"/>
  <c r="H137"/>
  <c r="I137"/>
  <c r="D38" i="22"/>
  <c r="D37"/>
  <c r="I143" i="21"/>
  <c r="E38" i="22"/>
  <c r="F38"/>
  <c r="H169" i="21"/>
  <c r="I174"/>
  <c r="I164"/>
  <c r="G90"/>
  <c r="I125"/>
  <c r="H119"/>
  <c r="I119"/>
  <c r="I115"/>
  <c r="H103"/>
  <c r="I104"/>
  <c r="I93"/>
  <c r="H92"/>
  <c r="H83"/>
  <c r="I84"/>
  <c r="I76"/>
  <c r="H75"/>
  <c r="I75"/>
  <c r="I66"/>
  <c r="H65"/>
  <c r="I57"/>
  <c r="H56"/>
  <c r="I56"/>
  <c r="H41"/>
  <c r="I41"/>
  <c r="I42"/>
  <c r="I27"/>
  <c r="H26"/>
  <c r="I26"/>
  <c r="H21"/>
  <c r="I22"/>
  <c r="G200"/>
  <c r="I191"/>
  <c r="H186"/>
  <c r="H157"/>
  <c r="I158"/>
  <c r="E42" i="22"/>
  <c r="I169" i="21"/>
  <c r="H163"/>
  <c r="I163"/>
  <c r="H114"/>
  <c r="I103"/>
  <c r="E34" i="22"/>
  <c r="F34"/>
  <c r="H91" i="21"/>
  <c r="I92"/>
  <c r="I83"/>
  <c r="E30" i="22"/>
  <c r="E29" s="1"/>
  <c r="F29" s="1"/>
  <c r="H82" i="21"/>
  <c r="I82"/>
  <c r="I65"/>
  <c r="H64"/>
  <c r="I21"/>
  <c r="I157"/>
  <c r="E39" i="22"/>
  <c r="H142" i="21"/>
  <c r="I142"/>
  <c r="I186"/>
  <c r="H185"/>
  <c r="I185"/>
  <c r="E44" i="22"/>
  <c r="F44" s="1"/>
  <c r="E43"/>
  <c r="F43" s="1"/>
  <c r="F42"/>
  <c r="E40"/>
  <c r="I114" i="21"/>
  <c r="I91"/>
  <c r="E33" i="22"/>
  <c r="H90" i="21"/>
  <c r="I90"/>
  <c r="H63"/>
  <c r="I63"/>
  <c r="I64"/>
  <c r="F39" i="22"/>
  <c r="E32"/>
  <c r="F32" s="1"/>
  <c r="I33" i="21"/>
  <c r="H32"/>
  <c r="H46"/>
  <c r="I47"/>
  <c r="I48"/>
  <c r="H31"/>
  <c r="I31"/>
  <c r="I32"/>
  <c r="I46"/>
  <c r="H20"/>
  <c r="I20"/>
  <c r="H200"/>
  <c r="I200"/>
  <c r="F40" i="22"/>
  <c r="E37"/>
  <c r="F30"/>
  <c r="F37"/>
  <c r="F103" i="23"/>
  <c r="E25"/>
  <c r="E24"/>
  <c r="F24"/>
  <c r="E75"/>
  <c r="E74" s="1"/>
  <c r="F58"/>
  <c r="E64"/>
  <c r="E63" s="1"/>
  <c r="F86"/>
  <c r="F69"/>
  <c r="D89"/>
  <c r="D88" s="1"/>
  <c r="E37"/>
  <c r="F37" s="1"/>
  <c r="F142"/>
  <c r="F139"/>
  <c r="E114"/>
  <c r="E113" s="1"/>
  <c r="F40"/>
  <c r="D77"/>
  <c r="F77"/>
  <c r="F120"/>
  <c r="F90"/>
  <c r="E101"/>
  <c r="D71"/>
  <c r="D70"/>
  <c r="F49"/>
  <c r="F91"/>
  <c r="D144"/>
  <c r="E108"/>
  <c r="F151"/>
  <c r="E23"/>
  <c r="E96"/>
  <c r="D143"/>
  <c r="E54"/>
  <c r="F98"/>
  <c r="D57"/>
  <c r="D56"/>
  <c r="F66"/>
  <c r="F25"/>
  <c r="E100"/>
  <c r="F23"/>
  <c r="E51"/>
  <c r="F57"/>
  <c r="D47"/>
  <c r="E62" l="1"/>
  <c r="E59"/>
  <c r="F59" s="1"/>
  <c r="F60"/>
  <c r="F126"/>
  <c r="F138"/>
  <c r="D137"/>
  <c r="D136" s="1"/>
  <c r="F141"/>
  <c r="E140"/>
  <c r="F140" s="1"/>
  <c r="F18" i="22"/>
  <c r="E45"/>
  <c r="F45" s="1"/>
  <c r="E50" i="23"/>
  <c r="F56"/>
  <c r="E84"/>
  <c r="F84" s="1"/>
  <c r="F85"/>
  <c r="D96"/>
  <c r="F96" s="1"/>
  <c r="F97"/>
  <c r="D101"/>
  <c r="F106"/>
  <c r="E28"/>
  <c r="F29"/>
  <c r="F48"/>
  <c r="E47"/>
  <c r="F47" s="1"/>
  <c r="E73"/>
  <c r="F74"/>
  <c r="D87"/>
  <c r="F137"/>
  <c r="F94"/>
  <c r="F119"/>
  <c r="E123"/>
  <c r="F123" s="1"/>
  <c r="E43"/>
  <c r="E70"/>
  <c r="F70" s="1"/>
  <c r="D64"/>
  <c r="F31"/>
  <c r="F107"/>
  <c r="F33" i="22"/>
  <c r="F95" i="23"/>
  <c r="D43"/>
  <c r="D42" s="1"/>
  <c r="D41" s="1"/>
  <c r="F112"/>
  <c r="E36"/>
  <c r="E89"/>
  <c r="F118"/>
  <c r="F61"/>
  <c r="F128"/>
  <c r="F21" i="22"/>
  <c r="D54" i="23"/>
  <c r="D75"/>
  <c r="D74" s="1"/>
  <c r="D73" s="1"/>
  <c r="D81"/>
  <c r="D109"/>
  <c r="D115"/>
  <c r="E129"/>
  <c r="F129" s="1"/>
  <c r="E143"/>
  <c r="F143" s="1"/>
  <c r="D80" l="1"/>
  <c r="F80" s="1"/>
  <c r="F81"/>
  <c r="D79"/>
  <c r="F79" s="1"/>
  <c r="E42"/>
  <c r="F43"/>
  <c r="D100"/>
  <c r="F100" s="1"/>
  <c r="E122"/>
  <c r="F109"/>
  <c r="D108"/>
  <c r="F108" s="1"/>
  <c r="E88"/>
  <c r="F89"/>
  <c r="F64"/>
  <c r="D63"/>
  <c r="D114"/>
  <c r="F115"/>
  <c r="D51"/>
  <c r="F54"/>
  <c r="F36"/>
  <c r="E32"/>
  <c r="F32" s="1"/>
  <c r="E27"/>
  <c r="F28"/>
  <c r="E136"/>
  <c r="F136" s="1"/>
  <c r="F75"/>
  <c r="F101"/>
  <c r="F73"/>
  <c r="F27" l="1"/>
  <c r="D62"/>
  <c r="F62" s="1"/>
  <c r="F63"/>
  <c r="D50"/>
  <c r="F51"/>
  <c r="D113"/>
  <c r="F113" s="1"/>
  <c r="F114"/>
  <c r="E87"/>
  <c r="F87" s="1"/>
  <c r="F88"/>
  <c r="E121"/>
  <c r="F121" s="1"/>
  <c r="F122"/>
  <c r="F42"/>
  <c r="E41"/>
  <c r="F41" s="1"/>
  <c r="D22" l="1"/>
  <c r="D160" s="1"/>
  <c r="F50"/>
  <c r="E22"/>
  <c r="F22" l="1"/>
  <c r="E160"/>
  <c r="F160" s="1"/>
</calcChain>
</file>

<file path=xl/sharedStrings.xml><?xml version="1.0" encoding="utf-8"?>
<sst xmlns="http://schemas.openxmlformats.org/spreadsheetml/2006/main" count="1914" uniqueCount="763">
  <si>
    <t>010</t>
  </si>
  <si>
    <t>Администрация Солнечного сельсовета 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</si>
  <si>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</si>
  <si>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</si>
  <si>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</si>
  <si>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</si>
  <si>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</si>
  <si>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</si>
  <si>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</si>
  <si>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</si>
  <si>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</si>
  <si>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</si>
  <si>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</si>
  <si>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</si>
  <si>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</si>
  <si>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</si>
  <si>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</si>
  <si>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</si>
  <si>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</si>
  <si>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</si>
  <si>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</si>
  <si>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</si>
  <si>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</si>
  <si>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</si>
  <si>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</si>
  <si>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</si>
  <si>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</si>
  <si>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</si>
  <si>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</si>
  <si>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</si>
  <si>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</si>
  <si>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</si>
  <si>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</si>
  <si>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</si>
  <si>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</si>
  <si>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</si>
  <si>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</si>
  <si>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</si>
  <si>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</si>
  <si>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</si>
  <si>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</si>
  <si>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</si>
  <si>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</si>
  <si>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</si>
  <si>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</si>
  <si>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</si>
  <si>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</si>
  <si>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</si>
  <si>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</si>
  <si>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</si>
  <si>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</si>
  <si>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</si>
  <si>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</si>
  <si>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</si>
  <si>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</si>
  <si>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</si>
  <si>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</si>
  <si>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</si>
  <si>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</si>
  <si>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</si>
  <si>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</si>
  <si>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</si>
  <si>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</si>
  <si>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</si>
  <si>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</si>
  <si>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</si>
  <si>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</si>
  <si>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</si>
  <si>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</si>
  <si>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</si>
  <si>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</si>
  <si>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</si>
  <si>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</si>
  <si>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</si>
  <si>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</si>
  <si>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</si>
  <si>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</si>
  <si>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</si>
  <si>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</si>
  <si>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</si>
  <si>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</si>
  <si>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</si>
  <si>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</si>
  <si>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</si>
  <si>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</si>
  <si>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</si>
  <si>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</si>
  <si>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</si>
  <si>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</si>
  <si>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</si>
  <si>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</si>
  <si>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</si>
  <si>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</si>
  <si>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</si>
  <si>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</si>
  <si>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</si>
  <si>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</si>
  <si>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</si>
  <si>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</si>
  <si>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</si>
  <si>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</si>
  <si>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</si>
  <si>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</si>
  <si>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</si>
  <si>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</si>
  <si>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</si>
  <si>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</si>
  <si>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</si>
  <si>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</si>
  <si>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</si>
  <si>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</si>
  <si>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</si>
  <si>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</si>
  <si>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</si>
  <si>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</si>
  <si>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</si>
  <si>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</si>
  <si>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</si>
  <si>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</si>
  <si>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</si>
  <si>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</si>
  <si>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</si>
  <si>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</si>
  <si>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</si>
  <si>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</si>
  <si>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</si>
  <si>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</si>
  <si>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</si>
  <si>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</si>
  <si>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</si>
  <si>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</si>
  <si>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</si>
  <si>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</si>
  <si>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</si>
  <si>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</si>
  <si>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</si>
  <si>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</si>
  <si>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</si>
  <si>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</si>
  <si>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</si>
  <si>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</si>
  <si>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</si>
  <si>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</si>
  <si>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</si>
  <si>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</si>
  <si>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</si>
  <si>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</si>
  <si>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</si>
  <si>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</si>
  <si>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</si>
  <si>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</si>
  <si>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</si>
  <si>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</si>
  <si>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</si>
  <si>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</si>
  <si>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</si>
  <si>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</si>
  <si>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</si>
  <si>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</si>
  <si>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</si>
  <si>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</si>
  <si>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</si>
  <si>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</si>
  <si>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</si>
  <si>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</si>
  <si>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</si>
  <si>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</si>
  <si>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</si>
  <si>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</si>
  <si>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</si>
  <si>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</si>
  <si>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</si>
  <si>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</si>
  <si>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</si>
  <si>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</si>
  <si>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</si>
  <si>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</si>
  <si>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</si>
  <si>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</si>
  <si>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</si>
  <si>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</si>
  <si>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</si>
  <si>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</si>
  <si>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</si>
  <si>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</si>
  <si>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</si>
  <si>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</si>
  <si>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</si>
  <si>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</si>
  <si>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</si>
  <si>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</si>
  <si>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</si>
  <si>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</si>
  <si>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</si>
  <si>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</si>
  <si>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</si>
  <si>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</si>
  <si>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</si>
  <si>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</si>
  <si>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</si>
  <si>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</si>
  <si>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</si>
  <si>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</si>
  <si>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</si>
  <si>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</si>
  <si>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</si>
  <si>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</si>
  <si>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</si>
  <si>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</si>
  <si>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</si>
  <si>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</si>
  <si>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</si>
  <si>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</si>
  <si>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</si>
  <si>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</si>
  <si>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</si>
  <si>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</si>
  <si>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</si>
  <si>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</si>
  <si>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</si>
  <si>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</si>
  <si>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</si>
  <si>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</si>
  <si>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</si>
  <si>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</si>
  <si>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</si>
  <si>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</si>
  <si>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</si>
  <si>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</si>
  <si>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</si>
  <si>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</si>
  <si>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</si>
  <si>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</si>
  <si>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</si>
  <si>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</si>
  <si>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</si>
  <si>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</si>
  <si>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</si>
  <si>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</si>
  <si>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</si>
  <si>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</si>
  <si>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</si>
  <si>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</si>
  <si>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</si>
  <si>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</si>
  <si>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</si>
  <si>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</si>
  <si>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</si>
  <si>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</si>
  <si>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</si>
  <si>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</si>
  <si>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</si>
  <si>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</si>
  <si>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</si>
  <si>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</si>
  <si>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</si>
  <si>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</si>
  <si>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</si>
  <si>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</si>
  <si>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</si>
  <si>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</si>
  <si>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</si>
  <si>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</si>
  <si>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</si>
  <si>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</si>
  <si>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</si>
  <si>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</si>
  <si>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</si>
  <si>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</si>
  <si>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</si>
  <si>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</si>
  <si>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</si>
  <si>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</si>
  <si>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</si>
  <si>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</si>
  <si>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</si>
  <si>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</si>
  <si>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</si>
  <si>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</si>
  <si>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</si>
  <si>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</si>
  <si>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</si>
  <si>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</si>
  <si>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</si>
  <si>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</si>
  <si>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</si>
  <si>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</si>
  <si>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</si>
  <si>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</si>
  <si>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</si>
  <si>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</si>
  <si>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</si>
  <si>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Сумма на                  2020 год                  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</si>
  <si>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</si>
  <si>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</si>
  <si>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</si>
  <si>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</si>
  <si>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</si>
  <si>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</si>
  <si>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</si>
  <si>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</si>
  <si>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</si>
  <si>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</si>
  <si>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</si>
  <si>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</si>
  <si>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</si>
  <si>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</si>
  <si>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</si>
  <si>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</si>
  <si>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</si>
  <si>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</si>
  <si>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</si>
  <si>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</si>
  <si>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</si>
  <si>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</si>
  <si>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</si>
  <si>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</si>
  <si>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</si>
  <si>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</si>
  <si>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</si>
  <si>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</si>
  <si>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</si>
  <si>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</si>
  <si>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14003 L5761</t>
  </si>
  <si>
    <t>рублей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</si>
  <si>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</si>
  <si>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</si>
  <si>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</si>
  <si>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</si>
  <si>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</si>
  <si>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</si>
  <si>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</si>
  <si>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</si>
  <si>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</si>
  <si>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</si>
  <si>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</si>
  <si>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</si>
  <si>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</si>
  <si>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</si>
  <si>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</si>
  <si>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</si>
  <si>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</si>
  <si>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</si>
  <si>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</si>
  <si>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</si>
  <si>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</si>
  <si>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</si>
  <si>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</si>
  <si>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</si>
  <si>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</si>
  <si>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</si>
  <si>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</si>
  <si>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</si>
  <si>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</si>
  <si>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</si>
  <si>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</si>
  <si>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</si>
  <si>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</si>
  <si>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</si>
  <si>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</si>
  <si>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</si>
  <si>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</si>
  <si>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</si>
  <si>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</si>
  <si>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</si>
  <si>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</si>
  <si>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</si>
  <si>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</si>
  <si>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</si>
  <si>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</si>
  <si>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</si>
  <si>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</si>
  <si>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</si>
  <si>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</si>
  <si>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</si>
  <si>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</si>
  <si>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</si>
  <si>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</si>
  <si>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</si>
  <si>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</si>
  <si>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</si>
  <si>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</si>
  <si>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</si>
  <si>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</si>
  <si>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</si>
  <si>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</si>
  <si>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</si>
  <si>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</si>
  <si>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</si>
  <si>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</si>
  <si>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</si>
  <si>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</si>
  <si>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 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</si>
  <si>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</si>
  <si>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</si>
  <si>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</si>
  <si>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</si>
  <si>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</si>
  <si>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</si>
  <si>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</si>
  <si>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</si>
  <si>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</si>
  <si>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</si>
  <si>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</si>
  <si>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</si>
  <si>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</si>
  <si>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</si>
  <si>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</si>
  <si>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</si>
  <si>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</si>
  <si>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</si>
  <si>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</si>
  <si>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</si>
  <si>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</si>
  <si>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</si>
  <si>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</si>
  <si>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</si>
  <si>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</si>
  <si>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</si>
  <si>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</si>
  <si>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</si>
  <si>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</si>
  <si>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</si>
  <si>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</si>
  <si>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</si>
  <si>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</si>
  <si>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</si>
  <si>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</si>
  <si>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</si>
  <si>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</si>
  <si>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</si>
  <si>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</si>
  <si>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</si>
  <si>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</si>
  <si>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</si>
  <si>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</si>
  <si>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</si>
  <si>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</si>
  <si>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</si>
  <si>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</si>
  <si>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</si>
  <si>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</si>
  <si>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</si>
  <si>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</si>
  <si>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</si>
  <si>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</si>
  <si>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</si>
  <si>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</si>
  <si>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</si>
  <si>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</si>
  <si>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</si>
  <si>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</si>
  <si>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</si>
  <si>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</si>
  <si>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</si>
  <si>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</si>
  <si>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</si>
  <si>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</si>
  <si>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</si>
  <si>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</si>
  <si>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</si>
  <si>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</si>
  <si>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</si>
  <si>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</si>
  <si>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</si>
  <si>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</si>
  <si>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</si>
  <si>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</si>
  <si>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</si>
  <si>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</si>
  <si>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</si>
  <si>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</si>
  <si>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</si>
  <si>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</si>
  <si>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</si>
  <si>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</si>
  <si>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</si>
  <si>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</si>
  <si>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</si>
  <si>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</si>
  <si>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</si>
  <si>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</si>
  <si>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</si>
  <si>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</si>
  <si>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</si>
  <si>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</si>
  <si>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</si>
  <si>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</si>
  <si>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</si>
  <si>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</si>
  <si>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</si>
  <si>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</si>
  <si>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</si>
  <si>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</si>
  <si>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</si>
  <si>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</si>
  <si>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</si>
  <si>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</si>
  <si>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</si>
  <si>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</si>
  <si>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</si>
  <si>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</si>
  <si>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</si>
  <si>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</si>
  <si>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</si>
  <si>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</si>
  <si>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</si>
  <si>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</si>
  <si>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</si>
  <si>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</si>
  <si>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</si>
  <si>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</si>
  <si>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</si>
  <si>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</si>
  <si>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</si>
  <si>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</si>
  <si>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</si>
  <si>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</si>
  <si>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</si>
  <si>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</si>
  <si>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</si>
  <si>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</si>
  <si>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</si>
  <si>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</si>
  <si>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</si>
  <si>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</si>
  <si>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</si>
  <si>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</si>
  <si>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</si>
  <si>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</si>
  <si>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</si>
  <si>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</si>
  <si>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</si>
  <si>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</si>
  <si>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</si>
  <si>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</si>
  <si>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</si>
  <si>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</si>
  <si>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</si>
  <si>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</si>
  <si>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</si>
  <si>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</si>
  <si>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</si>
  <si>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</si>
  <si>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</si>
  <si>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</si>
  <si>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</si>
  <si>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</si>
  <si>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</si>
  <si>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</si>
  <si>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</si>
  <si>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</si>
  <si>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</si>
  <si>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</si>
  <si>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</si>
  <si>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</si>
  <si>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</si>
  <si>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</si>
  <si>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</si>
  <si>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</si>
  <si>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</si>
  <si>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</si>
  <si>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</si>
  <si>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</si>
  <si>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</si>
  <si>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</si>
  <si>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</si>
  <si>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</si>
  <si>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</si>
  <si>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</si>
  <si>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</si>
  <si>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</si>
  <si>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</si>
  <si>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</si>
  <si>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</si>
  <si>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</si>
  <si>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</si>
  <si>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</si>
  <si>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</si>
  <si>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</si>
  <si>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</si>
  <si>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</si>
  <si>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</si>
  <si>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</si>
  <si>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</si>
  <si>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</si>
  <si>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</si>
  <si>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</si>
  <si>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</si>
  <si>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</si>
  <si>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</si>
  <si>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</si>
  <si>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</si>
  <si>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</si>
  <si>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</si>
  <si>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</si>
  <si>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</si>
  <si>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</si>
  <si>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</si>
  <si>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</si>
  <si>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</si>
  <si>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</si>
  <si>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</si>
  <si>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</si>
  <si>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</si>
  <si>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</si>
  <si>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</si>
  <si>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</si>
  <si>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</si>
  <si>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</si>
  <si>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</si>
  <si>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</si>
  <si>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</si>
  <si>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</si>
  <si>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</si>
  <si>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</si>
  <si>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</si>
  <si>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</si>
  <si>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</si>
  <si>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</si>
  <si>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</si>
  <si>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</si>
  <si>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</si>
  <si>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</si>
  <si>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</si>
  <si>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000 2 02 25393 10 0000 150</t>
  </si>
  <si>
    <t>Субсидии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</si>
  <si>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000 2 02 25576 00 0000 150</t>
  </si>
  <si>
    <t>Субсидии бюджетам на обеспечение комплексного развития сельских территорий</t>
  </si>
  <si>
    <t>000 2 02 25576 10 0000 150</t>
  </si>
  <si>
    <t>Субсидии бюджетам сельских поселений на обеспечение комплексного развития сельских территорий</t>
  </si>
  <si>
    <t>000 2 02 27576 00 0000 150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</si>
  <si>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</si>
  <si>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000 2 02 27576 10 0000 150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</si>
  <si>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</si>
  <si>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000 2 02 30000 00 0000 150</t>
  </si>
  <si>
    <t>Субвенции бюджетам бюджетной системы Российской Федерации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</si>
  <si>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</si>
  <si>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</si>
  <si>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</si>
  <si>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</si>
  <si>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</si>
  <si>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</si>
  <si>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</si>
  <si>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</si>
  <si>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</si>
  <si>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</si>
  <si>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</si>
  <si>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</si>
  <si>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</si>
  <si>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</si>
  <si>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</si>
  <si>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</si>
  <si>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000 2 02 35250 00 0000 150</t>
  </si>
  <si>
    <t>Субвенции бюджетам на оплату жилищно-коммунальных услуг отдельным категориям граждан</t>
  </si>
  <si>
    <t>000 2 02 35250 10 0000 150</t>
  </si>
  <si>
    <t>Субвенции бюджетам сельских поселений на оплату жилищно-коммунальных услуг отдельным категориям граждан</t>
  </si>
  <si>
    <t>000 2 02 40000 00 0000 150</t>
  </si>
  <si>
    <t>Иные межбюджетные трансферты</t>
  </si>
  <si>
    <t>000 2 02 45390 00 0000 150</t>
  </si>
  <si>
    <t>Межбюджетные трансферты, передаваемые бюджетам на финансовое обеспечение дорожной деятельности</t>
  </si>
  <si>
    <t>000 2 02 45393 00 0000 150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</si>
  <si>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</si>
  <si>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</si>
  <si>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</si>
  <si>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</si>
  <si>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</si>
  <si>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</si>
  <si>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</si>
  <si>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</si>
  <si>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</si>
  <si>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</si>
  <si>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</si>
  <si>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</si>
  <si>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</si>
  <si>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</si>
  <si>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</si>
  <si>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</si>
  <si>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000 2 07 00000 00 0000 000</t>
  </si>
  <si>
    <t>ПРОЧИЕ БЕЗВОЗМЕЗДНЫЕ ПОСТУПЛЕНИЯ</t>
  </si>
  <si>
    <t>000 2 07 05000 10 0000 180</t>
  </si>
  <si>
    <t xml:space="preserve">Прочие безвозмездные поступления в бюджеты сельских поселений </t>
  </si>
  <si>
    <t>000 2 07 05030 10 0000 180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</si>
  <si>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</si>
  <si>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</si>
  <si>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</si>
  <si>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</si>
  <si>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</si>
  <si>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</si>
  <si>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</si>
  <si>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</si>
  <si>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</si>
  <si>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</si>
  <si>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</si>
  <si>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</si>
  <si>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</si>
  <si>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</si>
  <si>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</si>
  <si>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</si>
  <si>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000 2 03 00000 00 0000 150</t>
  </si>
  <si>
    <t>БЕЗВОЗМЕЗДНЫЕ ПОСТУПЛЕНИЯ ОТ ГОСУДАРСТВЕННЫХ (МУНИЦИПАЛЬНЫХ) ОРГАНИЗАЦИЙ</t>
  </si>
  <si>
    <t>000 2 03 05000 10 0000 150</t>
  </si>
  <si>
    <t>Безвозмездные поступления от государственных (муниципальных) организаций в бюджеты сельских поселений</t>
  </si>
  <si>
    <t>000 2 03 05040 10 0000 150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</si>
  <si>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</si>
  <si>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000 2 07 00000 00 0000 180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</si>
  <si>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</si>
  <si>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</si>
  <si>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</si>
  <si>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</si>
  <si>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</si>
  <si>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</si>
  <si>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</si>
  <si>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</si>
  <si>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</si>
  <si>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</si>
  <si>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</si>
  <si>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</si>
  <si>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</si>
  <si>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ОТЧЕТ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</si>
  <si>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1 квартал  2020 года</t>
  </si>
  <si>
    <t xml:space="preserve">по исполнению поступлений в доходы  бюджета муниципального образования </t>
  </si>
  <si>
    <t>Процент исполнения</t>
  </si>
  <si>
    <t>Исполнено на 01.04.2020 года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</si>
  <si>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</si>
  <si>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</si>
  <si>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Усть-Абаканского района Республики Хакасия за   1 квартал  2020 года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</si>
  <si>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за 1 квартал 2020 года</t>
  </si>
  <si>
    <t>Исполнено на 01.04.2020г.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</si>
  <si>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</si>
  <si>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</si>
  <si>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 xml:space="preserve"> за 1 квартал 2020 года</t>
  </si>
  <si>
    <t>Солнечный сельсовет Усть-Абаканского района Республики Хакасия  за   1 квартал 2020 года</t>
  </si>
  <si>
    <t>000 1 17 00000 00 0000 000</t>
  </si>
  <si>
    <t>000 1 17 01050 10 0000 130</t>
  </si>
  <si>
    <t>ПРОЧИЕ НЕНАЛОГОВЫЕ ДОХОДЫ</t>
  </si>
  <si>
    <t>Невыясненные поступления, зачисляемые в бюджеты сельских поселений</t>
  </si>
  <si>
    <t xml:space="preserve">                                                  постановлением администрации Солнечного сельсовета</t>
  </si>
  <si>
    <t xml:space="preserve">                                                  Утверждено</t>
  </si>
  <si>
    <t xml:space="preserve">                                                  Приложение № 1</t>
  </si>
  <si>
    <t xml:space="preserve">                                                  Усть-Абаканского района Республики Хаксия</t>
  </si>
  <si>
    <t xml:space="preserve">                                                                                                                                                                      постановлением администрации Солнечного сельсовета</t>
  </si>
  <si>
    <t xml:space="preserve">                                                                                                                                                                     Утверждено</t>
  </si>
  <si>
    <t xml:space="preserve">                                                                                                                                                                      Усть-Абаканского района Республики Хаксия</t>
  </si>
  <si>
    <t xml:space="preserve">                                                                                                                                                                     Приложение № 2</t>
  </si>
  <si>
    <t xml:space="preserve">                    Приложение № 3</t>
  </si>
  <si>
    <t xml:space="preserve">                    Утверждено</t>
  </si>
  <si>
    <t xml:space="preserve">                    постановлением администрации Солнечного сельсовета</t>
  </si>
  <si>
    <t xml:space="preserve">                    Усть-Абаканского района Республики Хаксия</t>
  </si>
  <si>
    <t xml:space="preserve">                    от "29 " июля  2020 г. №  ___-п</t>
  </si>
  <si>
    <t xml:space="preserve">                                           постановлением администрации Солнечного сельсовета</t>
  </si>
  <si>
    <t xml:space="preserve">                                           Усть-Абаканского района Республики Хакасия</t>
  </si>
  <si>
    <t xml:space="preserve">                                           Утверждено</t>
  </si>
  <si>
    <t xml:space="preserve">                                           Приложение № 4</t>
  </si>
  <si>
    <t>Приложение № 5</t>
  </si>
  <si>
    <t>Утверждено</t>
  </si>
  <si>
    <t>постановлением администрации Солнечного сельсовета</t>
  </si>
  <si>
    <t>Усть-Абаканского района Республики Хакасия</t>
  </si>
  <si>
    <t xml:space="preserve">                                                  от " 29 " июля   2020 г. № 54-п</t>
  </si>
  <si>
    <t xml:space="preserve">                                                                                                                                                                      от " 29 " июля 2020г. №  54-п</t>
  </si>
  <si>
    <t>54-п</t>
  </si>
  <si>
    <t xml:space="preserve">                                           от "29 " июля  2020г. № 54-п</t>
  </si>
  <si>
    <t>от " 29 "  июля  2020 г. № 54-п</t>
  </si>
</sst>
</file>

<file path=xl/styles.xml><?xml version="1.0" encoding="utf-8"?>
<styleSheet xmlns="http://schemas.openxmlformats.org/spreadsheetml/2006/main">
  <numFmts count="1">
    <numFmt numFmtId="180" formatCode="0.0"/>
  </numFmts>
  <fonts count="3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5"/>
      <name val="Arial Cyr"/>
      <family val="2"/>
      <charset val="204"/>
    </font>
    <font>
      <sz val="13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34"/>
      </patternFill>
    </fill>
  </fills>
  <borders count="7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4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1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2" fillId="0" borderId="20" xfId="0" applyFont="1" applyFill="1" applyBorder="1" applyAlignment="1">
      <alignment vertical="top" wrapText="1"/>
    </xf>
    <xf numFmtId="0" fontId="9" fillId="4" borderId="20" xfId="0" applyFont="1" applyFill="1" applyBorder="1" applyAlignment="1">
      <alignment vertical="top" wrapText="1"/>
    </xf>
    <xf numFmtId="0" fontId="12" fillId="4" borderId="20" xfId="0" applyFont="1" applyFill="1" applyBorder="1" applyAlignment="1">
      <alignment vertical="top" wrapText="1"/>
    </xf>
    <xf numFmtId="0" fontId="12" fillId="0" borderId="20" xfId="1" applyFont="1" applyBorder="1" applyAlignment="1">
      <alignment vertical="top" wrapText="1"/>
    </xf>
    <xf numFmtId="49" fontId="12" fillId="0" borderId="21" xfId="0" applyNumberFormat="1" applyFont="1" applyBorder="1" applyAlignment="1">
      <alignment horizontal="center" vertical="center" wrapText="1"/>
    </xf>
    <xf numFmtId="0" fontId="9" fillId="4" borderId="20" xfId="0" applyFont="1" applyFill="1" applyBorder="1" applyAlignment="1">
      <alignment wrapText="1"/>
    </xf>
    <xf numFmtId="49" fontId="11" fillId="0" borderId="21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/>
    </xf>
    <xf numFmtId="49" fontId="9" fillId="0" borderId="21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 vertical="center" wrapText="1"/>
    </xf>
    <xf numFmtId="49" fontId="11" fillId="3" borderId="21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wrapText="1"/>
    </xf>
    <xf numFmtId="0" fontId="12" fillId="0" borderId="20" xfId="0" applyFont="1" applyFill="1" applyBorder="1"/>
    <xf numFmtId="49" fontId="9" fillId="0" borderId="20" xfId="0" applyNumberFormat="1" applyFont="1" applyBorder="1" applyAlignment="1">
      <alignment wrapText="1"/>
    </xf>
    <xf numFmtId="0" fontId="8" fillId="0" borderId="20" xfId="0" applyFont="1" applyFill="1" applyBorder="1" applyAlignment="1">
      <alignment vertical="top" wrapText="1"/>
    </xf>
    <xf numFmtId="4" fontId="8" fillId="0" borderId="22" xfId="0" applyNumberFormat="1" applyFont="1" applyFill="1" applyBorder="1" applyAlignment="1">
      <alignment horizontal="center"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wrapText="1"/>
    </xf>
    <xf numFmtId="0" fontId="12" fillId="0" borderId="20" xfId="0" applyFont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2" fillId="3" borderId="20" xfId="0" applyFont="1" applyFill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 wrapText="1"/>
    </xf>
    <xf numFmtId="2" fontId="8" fillId="5" borderId="24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/>
    </xf>
    <xf numFmtId="49" fontId="11" fillId="4" borderId="21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9" fillId="6" borderId="21" xfId="0" applyNumberFormat="1" applyFont="1" applyFill="1" applyBorder="1" applyAlignment="1">
      <alignment horizontal="center" vertical="center" wrapText="1"/>
    </xf>
    <xf numFmtId="0" fontId="21" fillId="0" borderId="0" xfId="0" applyFont="1"/>
    <xf numFmtId="2" fontId="8" fillId="2" borderId="25" xfId="0" applyNumberFormat="1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center" vertical="center" wrapText="1"/>
    </xf>
    <xf numFmtId="2" fontId="8" fillId="2" borderId="27" xfId="0" applyNumberFormat="1" applyFont="1" applyFill="1" applyBorder="1" applyAlignment="1">
      <alignment horizontal="center" vertical="center" wrapText="1"/>
    </xf>
    <xf numFmtId="4" fontId="8" fillId="2" borderId="28" xfId="0" applyNumberFormat="1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vertical="top" wrapText="1"/>
    </xf>
    <xf numFmtId="0" fontId="9" fillId="7" borderId="2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8" fillId="7" borderId="29" xfId="0" applyFont="1" applyFill="1" applyBorder="1"/>
    <xf numFmtId="49" fontId="8" fillId="7" borderId="30" xfId="0" applyNumberFormat="1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4" fontId="8" fillId="7" borderId="31" xfId="0" applyNumberFormat="1" applyFont="1" applyFill="1" applyBorder="1" applyAlignment="1">
      <alignment horizontal="center"/>
    </xf>
    <xf numFmtId="0" fontId="7" fillId="0" borderId="32" xfId="0" applyFont="1" applyBorder="1"/>
    <xf numFmtId="49" fontId="8" fillId="0" borderId="20" xfId="0" applyNumberFormat="1" applyFont="1" applyBorder="1" applyAlignment="1">
      <alignment wrapText="1"/>
    </xf>
    <xf numFmtId="49" fontId="12" fillId="0" borderId="20" xfId="0" applyNumberFormat="1" applyFont="1" applyBorder="1" applyAlignment="1">
      <alignment wrapText="1"/>
    </xf>
    <xf numFmtId="49" fontId="12" fillId="0" borderId="2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3" borderId="21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top" wrapText="1"/>
    </xf>
    <xf numFmtId="0" fontId="8" fillId="0" borderId="20" xfId="0" applyFont="1" applyFill="1" applyBorder="1" applyAlignment="1">
      <alignment wrapText="1"/>
    </xf>
    <xf numFmtId="0" fontId="9" fillId="0" borderId="20" xfId="0" applyFont="1" applyFill="1" applyBorder="1" applyAlignment="1">
      <alignment vertical="top" wrapText="1"/>
    </xf>
    <xf numFmtId="0" fontId="11" fillId="0" borderId="20" xfId="0" applyFont="1" applyFill="1" applyBorder="1"/>
    <xf numFmtId="0" fontId="11" fillId="0" borderId="20" xfId="0" applyFont="1" applyBorder="1" applyAlignment="1">
      <alignment wrapText="1"/>
    </xf>
    <xf numFmtId="0" fontId="9" fillId="0" borderId="20" xfId="0" applyFont="1" applyBorder="1" applyAlignment="1">
      <alignment horizontal="justify" vertical="center"/>
    </xf>
    <xf numFmtId="0" fontId="9" fillId="0" borderId="20" xfId="1" applyFont="1" applyBorder="1" applyAlignment="1">
      <alignment vertical="top" wrapText="1"/>
    </xf>
    <xf numFmtId="0" fontId="11" fillId="3" borderId="20" xfId="0" applyFont="1" applyFill="1" applyBorder="1" applyAlignment="1">
      <alignment vertical="top" wrapText="1"/>
    </xf>
    <xf numFmtId="0" fontId="35" fillId="0" borderId="20" xfId="0" applyFont="1" applyBorder="1" applyAlignment="1">
      <alignment wrapText="1"/>
    </xf>
    <xf numFmtId="4" fontId="8" fillId="0" borderId="22" xfId="0" applyNumberFormat="1" applyFont="1" applyBorder="1" applyAlignment="1">
      <alignment horizontal="center" vertical="center"/>
    </xf>
    <xf numFmtId="0" fontId="12" fillId="0" borderId="20" xfId="0" applyFont="1" applyBorder="1"/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top" wrapText="1"/>
    </xf>
    <xf numFmtId="0" fontId="9" fillId="3" borderId="20" xfId="0" applyFont="1" applyFill="1" applyBorder="1" applyAlignment="1">
      <alignment vertical="top" wrapText="1"/>
    </xf>
    <xf numFmtId="0" fontId="11" fillId="0" borderId="20" xfId="0" applyFont="1" applyBorder="1"/>
    <xf numFmtId="0" fontId="11" fillId="8" borderId="33" xfId="0" applyFont="1" applyFill="1" applyBorder="1" applyAlignment="1">
      <alignment vertical="top" wrapText="1"/>
    </xf>
    <xf numFmtId="49" fontId="11" fillId="8" borderId="34" xfId="0" applyNumberFormat="1" applyFont="1" applyFill="1" applyBorder="1" applyAlignment="1">
      <alignment horizontal="center" vertical="center" wrapText="1"/>
    </xf>
    <xf numFmtId="49" fontId="8" fillId="8" borderId="34" xfId="0" applyNumberFormat="1" applyFont="1" applyFill="1" applyBorder="1" applyAlignment="1">
      <alignment horizontal="center" vertical="center" wrapText="1"/>
    </xf>
    <xf numFmtId="4" fontId="8" fillId="8" borderId="35" xfId="0" applyNumberFormat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wrapText="1"/>
    </xf>
    <xf numFmtId="49" fontId="8" fillId="5" borderId="24" xfId="0" applyNumberFormat="1" applyFont="1" applyFill="1" applyBorder="1" applyAlignment="1">
      <alignment horizontal="center" wrapText="1"/>
    </xf>
    <xf numFmtId="0" fontId="8" fillId="5" borderId="24" xfId="0" applyFont="1" applyFill="1" applyBorder="1" applyAlignment="1">
      <alignment horizontal="center" wrapText="1"/>
    </xf>
    <xf numFmtId="4" fontId="8" fillId="9" borderId="3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18"/>
    </xf>
    <xf numFmtId="0" fontId="12" fillId="0" borderId="21" xfId="0" applyFont="1" applyBorder="1" applyAlignment="1">
      <alignment wrapText="1"/>
    </xf>
    <xf numFmtId="49" fontId="2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4" fontId="26" fillId="2" borderId="37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5" fillId="0" borderId="38" xfId="0" applyFont="1" applyFill="1" applyBorder="1" applyAlignment="1">
      <alignment vertical="center" wrapText="1"/>
    </xf>
    <xf numFmtId="0" fontId="25" fillId="0" borderId="39" xfId="0" applyFont="1" applyFill="1" applyBorder="1" applyAlignment="1">
      <alignment vertical="center" wrapText="1"/>
    </xf>
    <xf numFmtId="4" fontId="26" fillId="0" borderId="40" xfId="0" applyNumberFormat="1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4" fontId="26" fillId="0" borderId="43" xfId="0" applyNumberFormat="1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vertical="center" wrapText="1"/>
    </xf>
    <xf numFmtId="0" fontId="28" fillId="0" borderId="42" xfId="0" applyFont="1" applyBorder="1" applyAlignment="1">
      <alignment vertical="center" wrapText="1"/>
    </xf>
    <xf numFmtId="4" fontId="24" fillId="0" borderId="43" xfId="0" applyNumberFormat="1" applyFont="1" applyFill="1" applyBorder="1" applyAlignment="1">
      <alignment horizontal="center" vertical="center" wrapText="1"/>
    </xf>
    <xf numFmtId="4" fontId="24" fillId="3" borderId="43" xfId="0" applyNumberFormat="1" applyFont="1" applyFill="1" applyBorder="1" applyAlignment="1">
      <alignment horizontal="center" vertical="center" wrapText="1"/>
    </xf>
    <xf numFmtId="4" fontId="26" fillId="3" borderId="43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10" borderId="0" xfId="0" applyFont="1" applyFill="1"/>
    <xf numFmtId="0" fontId="28" fillId="0" borderId="42" xfId="0" applyFont="1" applyBorder="1" applyAlignment="1">
      <alignment horizontal="left" vertical="center" wrapText="1"/>
    </xf>
    <xf numFmtId="0" fontId="28" fillId="0" borderId="44" xfId="0" applyFont="1" applyBorder="1" applyAlignment="1">
      <alignment vertical="center" wrapText="1"/>
    </xf>
    <xf numFmtId="0" fontId="28" fillId="0" borderId="44" xfId="0" applyFont="1" applyFill="1" applyBorder="1" applyAlignment="1">
      <alignment vertical="center" wrapText="1"/>
    </xf>
    <xf numFmtId="0" fontId="28" fillId="3" borderId="41" xfId="0" applyFont="1" applyFill="1" applyBorder="1" applyAlignment="1">
      <alignment vertical="center" wrapText="1"/>
    </xf>
    <xf numFmtId="0" fontId="28" fillId="3" borderId="44" xfId="0" applyFont="1" applyFill="1" applyBorder="1" applyAlignment="1">
      <alignment vertical="center" wrapText="1"/>
    </xf>
    <xf numFmtId="49" fontId="25" fillId="4" borderId="41" xfId="0" applyNumberFormat="1" applyFont="1" applyFill="1" applyBorder="1" applyAlignment="1">
      <alignment horizontal="left" wrapText="1"/>
    </xf>
    <xf numFmtId="49" fontId="25" fillId="4" borderId="19" xfId="0" applyNumberFormat="1" applyFont="1" applyFill="1" applyBorder="1" applyAlignment="1">
      <alignment horizontal="left" wrapText="1"/>
    </xf>
    <xf numFmtId="49" fontId="28" fillId="4" borderId="41" xfId="0" applyNumberFormat="1" applyFont="1" applyFill="1" applyBorder="1" applyAlignment="1">
      <alignment horizontal="left" wrapText="1"/>
    </xf>
    <xf numFmtId="49" fontId="28" fillId="4" borderId="19" xfId="0" applyNumberFormat="1" applyFont="1" applyFill="1" applyBorder="1" applyAlignment="1">
      <alignment horizontal="left" wrapText="1"/>
    </xf>
    <xf numFmtId="0" fontId="28" fillId="0" borderId="0" xfId="0" applyFont="1" applyBorder="1" applyAlignment="1">
      <alignment wrapText="1"/>
    </xf>
    <xf numFmtId="49" fontId="28" fillId="4" borderId="44" xfId="0" applyNumberFormat="1" applyFont="1" applyFill="1" applyBorder="1" applyAlignment="1">
      <alignment horizontal="left" wrapText="1"/>
    </xf>
    <xf numFmtId="0" fontId="25" fillId="3" borderId="44" xfId="0" applyFont="1" applyFill="1" applyBorder="1" applyAlignment="1">
      <alignment vertical="center" wrapText="1"/>
    </xf>
    <xf numFmtId="49" fontId="25" fillId="4" borderId="44" xfId="0" applyNumberFormat="1" applyFont="1" applyFill="1" applyBorder="1" applyAlignment="1">
      <alignment horizontal="left" wrapText="1"/>
    </xf>
    <xf numFmtId="0" fontId="36" fillId="0" borderId="41" xfId="0" applyFont="1" applyBorder="1" applyAlignment="1">
      <alignment vertical="center" wrapText="1"/>
    </xf>
    <xf numFmtId="0" fontId="25" fillId="0" borderId="19" xfId="0" applyNumberFormat="1" applyFont="1" applyBorder="1" applyAlignment="1">
      <alignment horizontal="justify" vertical="top" wrapText="1"/>
    </xf>
    <xf numFmtId="0" fontId="25" fillId="0" borderId="45" xfId="0" applyFont="1" applyBorder="1" applyAlignment="1">
      <alignment vertical="center" wrapText="1"/>
    </xf>
    <xf numFmtId="0" fontId="28" fillId="0" borderId="46" xfId="0" applyFont="1" applyBorder="1" applyAlignment="1">
      <alignment vertical="center" wrapText="1"/>
    </xf>
    <xf numFmtId="0" fontId="28" fillId="0" borderId="21" xfId="0" applyFont="1" applyBorder="1" applyAlignment="1">
      <alignment wrapText="1"/>
    </xf>
    <xf numFmtId="4" fontId="24" fillId="0" borderId="47" xfId="0" applyNumberFormat="1" applyFont="1" applyFill="1" applyBorder="1" applyAlignment="1">
      <alignment horizontal="center" vertical="center" wrapText="1"/>
    </xf>
    <xf numFmtId="0" fontId="28" fillId="0" borderId="45" xfId="0" applyFont="1" applyBorder="1" applyAlignment="1">
      <alignment vertical="center" wrapText="1"/>
    </xf>
    <xf numFmtId="0" fontId="28" fillId="0" borderId="46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46" xfId="0" applyFont="1" applyBorder="1" applyAlignment="1">
      <alignment vertical="center" wrapText="1"/>
    </xf>
    <xf numFmtId="0" fontId="25" fillId="0" borderId="21" xfId="0" applyFont="1" applyBorder="1" applyAlignment="1">
      <alignment wrapText="1"/>
    </xf>
    <xf numFmtId="4" fontId="26" fillId="0" borderId="47" xfId="0" applyNumberFormat="1" applyFont="1" applyFill="1" applyBorder="1" applyAlignment="1">
      <alignment horizontal="center" vertical="center" wrapText="1"/>
    </xf>
    <xf numFmtId="0" fontId="28" fillId="0" borderId="39" xfId="0" applyFont="1" applyBorder="1" applyAlignment="1">
      <alignment wrapText="1"/>
    </xf>
    <xf numFmtId="0" fontId="28" fillId="0" borderId="42" xfId="0" applyFont="1" applyBorder="1" applyAlignment="1">
      <alignment wrapText="1"/>
    </xf>
    <xf numFmtId="49" fontId="28" fillId="0" borderId="41" xfId="0" applyNumberFormat="1" applyFont="1" applyBorder="1" applyAlignment="1">
      <alignment vertical="center" wrapText="1"/>
    </xf>
    <xf numFmtId="0" fontId="28" fillId="0" borderId="41" xfId="0" applyFont="1" applyBorder="1" applyAlignment="1">
      <alignment horizontal="left" vertical="top" wrapText="1"/>
    </xf>
    <xf numFmtId="0" fontId="28" fillId="0" borderId="18" xfId="0" applyFont="1" applyBorder="1" applyAlignment="1">
      <alignment vertical="center" wrapText="1"/>
    </xf>
    <xf numFmtId="0" fontId="30" fillId="0" borderId="0" xfId="0" applyFont="1"/>
    <xf numFmtId="0" fontId="25" fillId="0" borderId="41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wrapText="1"/>
    </xf>
    <xf numFmtId="0" fontId="28" fillId="0" borderId="0" xfId="0" applyFont="1" applyFill="1"/>
    <xf numFmtId="49" fontId="28" fillId="0" borderId="41" xfId="0" applyNumberFormat="1" applyFont="1" applyFill="1" applyBorder="1" applyAlignment="1">
      <alignment horizontal="left" vertical="center"/>
    </xf>
    <xf numFmtId="0" fontId="28" fillId="0" borderId="19" xfId="0" applyFont="1" applyFill="1" applyBorder="1" applyAlignment="1">
      <alignment wrapText="1"/>
    </xf>
    <xf numFmtId="0" fontId="25" fillId="0" borderId="0" xfId="0" applyFont="1" applyBorder="1"/>
    <xf numFmtId="0" fontId="25" fillId="0" borderId="39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28" fillId="0" borderId="49" xfId="0" applyFont="1" applyBorder="1" applyAlignment="1">
      <alignment wrapText="1"/>
    </xf>
    <xf numFmtId="4" fontId="28" fillId="0" borderId="43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19" xfId="0" applyFont="1" applyBorder="1" applyAlignment="1">
      <alignment wrapText="1"/>
    </xf>
    <xf numFmtId="2" fontId="28" fillId="0" borderId="19" xfId="0" applyNumberFormat="1" applyFont="1" applyBorder="1" applyAlignment="1">
      <alignment wrapText="1"/>
    </xf>
    <xf numFmtId="0" fontId="28" fillId="0" borderId="38" xfId="0" applyFont="1" applyBorder="1" applyAlignment="1">
      <alignment vertical="center" wrapText="1"/>
    </xf>
    <xf numFmtId="4" fontId="24" fillId="0" borderId="40" xfId="0" applyNumberFormat="1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4" fontId="26" fillId="0" borderId="5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" fontId="24" fillId="0" borderId="2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vertical="center" wrapText="1"/>
    </xf>
    <xf numFmtId="4" fontId="24" fillId="0" borderId="52" xfId="0" applyNumberFormat="1" applyFont="1" applyFill="1" applyBorder="1" applyAlignment="1">
      <alignment horizontal="center" vertical="center" wrapText="1"/>
    </xf>
    <xf numFmtId="0" fontId="28" fillId="0" borderId="53" xfId="0" applyFont="1" applyBorder="1" applyAlignment="1">
      <alignment vertical="center" wrapText="1"/>
    </xf>
    <xf numFmtId="0" fontId="28" fillId="0" borderId="54" xfId="0" applyFont="1" applyBorder="1" applyAlignment="1">
      <alignment wrapText="1"/>
    </xf>
    <xf numFmtId="0" fontId="25" fillId="0" borderId="55" xfId="0" applyFont="1" applyBorder="1" applyAlignment="1">
      <alignment vertical="center" wrapText="1"/>
    </xf>
    <xf numFmtId="0" fontId="25" fillId="0" borderId="54" xfId="0" applyFont="1" applyBorder="1" applyAlignment="1">
      <alignment wrapText="1"/>
    </xf>
    <xf numFmtId="0" fontId="28" fillId="0" borderId="56" xfId="0" applyFont="1" applyBorder="1" applyAlignment="1">
      <alignment vertical="center" wrapText="1"/>
    </xf>
    <xf numFmtId="4" fontId="24" fillId="0" borderId="51" xfId="0" applyNumberFormat="1" applyFont="1" applyFill="1" applyBorder="1" applyAlignment="1">
      <alignment horizontal="center" vertical="center" wrapText="1"/>
    </xf>
    <xf numFmtId="4" fontId="26" fillId="0" borderId="2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justify" vertical="top"/>
    </xf>
    <xf numFmtId="0" fontId="28" fillId="0" borderId="39" xfId="0" applyFont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41" xfId="0" applyFont="1" applyFill="1" applyBorder="1" applyAlignment="1">
      <alignment vertical="center" wrapText="1"/>
    </xf>
    <xf numFmtId="0" fontId="28" fillId="0" borderId="42" xfId="0" applyFont="1" applyFill="1" applyBorder="1" applyAlignment="1">
      <alignment vertical="center" wrapText="1"/>
    </xf>
    <xf numFmtId="0" fontId="28" fillId="0" borderId="49" xfId="0" applyFont="1" applyBorder="1" applyAlignment="1">
      <alignment vertical="center" wrapText="1"/>
    </xf>
    <xf numFmtId="4" fontId="31" fillId="0" borderId="4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4" fontId="24" fillId="0" borderId="57" xfId="0" applyNumberFormat="1" applyFont="1" applyFill="1" applyBorder="1" applyAlignment="1">
      <alignment horizontal="center" vertical="center" wrapText="1"/>
    </xf>
    <xf numFmtId="0" fontId="25" fillId="8" borderId="58" xfId="0" applyFont="1" applyFill="1" applyBorder="1" applyAlignment="1">
      <alignment vertical="center" wrapText="1"/>
    </xf>
    <xf numFmtId="0" fontId="25" fillId="8" borderId="59" xfId="0" applyFont="1" applyFill="1" applyBorder="1" applyAlignment="1">
      <alignment vertical="center" wrapText="1"/>
    </xf>
    <xf numFmtId="4" fontId="26" fillId="8" borderId="6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9" fontId="27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/>
    </xf>
    <xf numFmtId="0" fontId="0" fillId="0" borderId="0" xfId="0" applyAlignment="1"/>
    <xf numFmtId="0" fontId="25" fillId="2" borderId="61" xfId="0" applyFont="1" applyFill="1" applyBorder="1" applyAlignment="1">
      <alignment horizontal="center" vertical="center" wrapText="1"/>
    </xf>
    <xf numFmtId="0" fontId="25" fillId="2" borderId="62" xfId="0" applyFont="1" applyFill="1" applyBorder="1" applyAlignment="1">
      <alignment horizontal="center" vertical="center"/>
    </xf>
    <xf numFmtId="4" fontId="4" fillId="2" borderId="37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0" fontId="12" fillId="0" borderId="21" xfId="0" applyFont="1" applyFill="1" applyBorder="1"/>
    <xf numFmtId="4" fontId="8" fillId="0" borderId="2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9" fillId="0" borderId="21" xfId="0" applyFont="1" applyBorder="1" applyAlignment="1">
      <alignment wrapText="1"/>
    </xf>
    <xf numFmtId="4" fontId="8" fillId="3" borderId="21" xfId="0" applyNumberFormat="1" applyFont="1" applyFill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12" fillId="0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top" wrapText="1"/>
    </xf>
    <xf numFmtId="0" fontId="11" fillId="8" borderId="63" xfId="0" applyFont="1" applyFill="1" applyBorder="1" applyAlignment="1">
      <alignment vertical="top" wrapText="1"/>
    </xf>
    <xf numFmtId="49" fontId="11" fillId="8" borderId="64" xfId="0" applyNumberFormat="1" applyFont="1" applyFill="1" applyBorder="1" applyAlignment="1">
      <alignment horizontal="center" vertical="center" wrapText="1"/>
    </xf>
    <xf numFmtId="49" fontId="9" fillId="8" borderId="64" xfId="0" applyNumberFormat="1" applyFont="1" applyFill="1" applyBorder="1" applyAlignment="1">
      <alignment horizontal="center" vertical="center" wrapText="1"/>
    </xf>
    <xf numFmtId="4" fontId="8" fillId="8" borderId="64" xfId="0" applyNumberFormat="1" applyFont="1" applyFill="1" applyBorder="1" applyAlignment="1">
      <alignment horizontal="center" vertical="center" wrapText="1"/>
    </xf>
    <xf numFmtId="4" fontId="8" fillId="8" borderId="65" xfId="0" applyNumberFormat="1" applyFont="1" applyFill="1" applyBorder="1" applyAlignment="1">
      <alignment horizontal="center" vertical="center" wrapText="1"/>
    </xf>
    <xf numFmtId="0" fontId="37" fillId="0" borderId="20" xfId="0" applyFont="1" applyBorder="1"/>
    <xf numFmtId="4" fontId="8" fillId="8" borderId="34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vertical="top" wrapText="1"/>
    </xf>
    <xf numFmtId="4" fontId="8" fillId="4" borderId="21" xfId="0" applyNumberFormat="1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vertical="top" wrapText="1"/>
    </xf>
    <xf numFmtId="49" fontId="12" fillId="6" borderId="21" xfId="0" applyNumberFormat="1" applyFont="1" applyFill="1" applyBorder="1" applyAlignment="1">
      <alignment horizontal="center" vertical="center" wrapText="1"/>
    </xf>
    <xf numFmtId="4" fontId="9" fillId="6" borderId="21" xfId="0" applyNumberFormat="1" applyFont="1" applyFill="1" applyBorder="1" applyAlignment="1">
      <alignment horizontal="center" vertical="center"/>
    </xf>
    <xf numFmtId="0" fontId="11" fillId="0" borderId="54" xfId="0" applyFont="1" applyBorder="1" applyAlignment="1">
      <alignment vertical="top" wrapText="1"/>
    </xf>
    <xf numFmtId="49" fontId="8" fillId="0" borderId="54" xfId="0" applyNumberFormat="1" applyFont="1" applyBorder="1" applyAlignment="1">
      <alignment horizontal="center" vertical="center" wrapText="1"/>
    </xf>
    <xf numFmtId="4" fontId="8" fillId="0" borderId="54" xfId="0" applyNumberFormat="1" applyFont="1" applyBorder="1" applyAlignment="1">
      <alignment horizontal="center" vertical="center" wrapText="1"/>
    </xf>
    <xf numFmtId="4" fontId="8" fillId="9" borderId="24" xfId="0" applyNumberFormat="1" applyFont="1" applyFill="1" applyBorder="1" applyAlignment="1">
      <alignment horizontal="center" vertical="center" wrapText="1"/>
    </xf>
    <xf numFmtId="0" fontId="8" fillId="7" borderId="66" xfId="0" applyFont="1" applyFill="1" applyBorder="1" applyAlignment="1">
      <alignment wrapText="1"/>
    </xf>
    <xf numFmtId="49" fontId="9" fillId="7" borderId="67" xfId="0" applyNumberFormat="1" applyFont="1" applyFill="1" applyBorder="1" applyAlignment="1">
      <alignment horizontal="center" wrapText="1"/>
    </xf>
    <xf numFmtId="0" fontId="9" fillId="7" borderId="67" xfId="0" applyFont="1" applyFill="1" applyBorder="1" applyAlignment="1">
      <alignment horizontal="center" wrapText="1"/>
    </xf>
    <xf numFmtId="4" fontId="8" fillId="7" borderId="67" xfId="0" applyNumberFormat="1" applyFont="1" applyFill="1" applyBorder="1" applyAlignment="1">
      <alignment horizontal="center" wrapText="1"/>
    </xf>
    <xf numFmtId="4" fontId="8" fillId="7" borderId="68" xfId="0" applyNumberFormat="1" applyFont="1" applyFill="1" applyBorder="1" applyAlignment="1">
      <alignment horizontal="center" wrapText="1"/>
    </xf>
    <xf numFmtId="49" fontId="8" fillId="7" borderId="21" xfId="0" applyNumberFormat="1" applyFont="1" applyFill="1" applyBorder="1" applyAlignment="1">
      <alignment horizontal="center"/>
    </xf>
    <xf numFmtId="4" fontId="8" fillId="7" borderId="21" xfId="0" applyNumberFormat="1" applyFont="1" applyFill="1" applyBorder="1" applyAlignment="1">
      <alignment horizontal="center"/>
    </xf>
    <xf numFmtId="0" fontId="11" fillId="0" borderId="63" xfId="0" applyFont="1" applyFill="1" applyBorder="1" applyAlignment="1">
      <alignment vertical="top" wrapText="1"/>
    </xf>
    <xf numFmtId="49" fontId="8" fillId="0" borderId="64" xfId="0" applyNumberFormat="1" applyFont="1" applyFill="1" applyBorder="1" applyAlignment="1">
      <alignment horizontal="center" vertical="center" wrapText="1"/>
    </xf>
    <xf numFmtId="4" fontId="8" fillId="0" borderId="64" xfId="0" applyNumberFormat="1" applyFont="1" applyFill="1" applyBorder="1" applyAlignment="1">
      <alignment horizontal="center" vertical="center"/>
    </xf>
    <xf numFmtId="4" fontId="8" fillId="0" borderId="6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justify" vertical="center"/>
    </xf>
    <xf numFmtId="0" fontId="8" fillId="0" borderId="20" xfId="0" applyFont="1" applyBorder="1" applyAlignment="1">
      <alignment wrapText="1"/>
    </xf>
    <xf numFmtId="0" fontId="35" fillId="0" borderId="20" xfId="0" applyFont="1" applyBorder="1"/>
    <xf numFmtId="4" fontId="8" fillId="7" borderId="30" xfId="0" applyNumberFormat="1" applyFont="1" applyFill="1" applyBorder="1" applyAlignment="1">
      <alignment horizontal="center"/>
    </xf>
    <xf numFmtId="0" fontId="12" fillId="0" borderId="33" xfId="0" applyFont="1" applyFill="1" applyBorder="1" applyAlignment="1">
      <alignment wrapText="1"/>
    </xf>
    <xf numFmtId="49" fontId="9" fillId="0" borderId="34" xfId="0" applyNumberFormat="1" applyFont="1" applyFill="1" applyBorder="1" applyAlignment="1">
      <alignment horizontal="center" vertical="center" wrapText="1"/>
    </xf>
    <xf numFmtId="4" fontId="9" fillId="0" borderId="34" xfId="0" applyNumberFormat="1" applyFont="1" applyFill="1" applyBorder="1" applyAlignment="1">
      <alignment horizontal="center" vertical="center"/>
    </xf>
    <xf numFmtId="4" fontId="9" fillId="0" borderId="35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8" fillId="0" borderId="18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5" fillId="0" borderId="21" xfId="0" applyFont="1" applyFill="1" applyBorder="1" applyAlignment="1">
      <alignment wrapText="1"/>
    </xf>
    <xf numFmtId="0" fontId="12" fillId="4" borderId="69" xfId="0" applyFont="1" applyFill="1" applyBorder="1" applyAlignment="1">
      <alignment vertical="top" wrapText="1"/>
    </xf>
    <xf numFmtId="49" fontId="9" fillId="0" borderId="69" xfId="0" applyNumberFormat="1" applyFont="1" applyBorder="1" applyAlignment="1">
      <alignment horizontal="center" vertical="center" wrapText="1"/>
    </xf>
    <xf numFmtId="49" fontId="12" fillId="0" borderId="69" xfId="0" applyNumberFormat="1" applyFont="1" applyBorder="1" applyAlignment="1">
      <alignment horizontal="center" vertical="center" wrapText="1"/>
    </xf>
    <xf numFmtId="4" fontId="9" fillId="0" borderId="69" xfId="0" applyNumberFormat="1" applyFont="1" applyFill="1" applyBorder="1" applyAlignment="1">
      <alignment horizontal="center" vertical="center"/>
    </xf>
    <xf numFmtId="4" fontId="9" fillId="0" borderId="69" xfId="0" applyNumberFormat="1" applyFont="1" applyBorder="1" applyAlignment="1">
      <alignment horizontal="center" vertical="center" wrapText="1"/>
    </xf>
    <xf numFmtId="0" fontId="11" fillId="7" borderId="23" xfId="0" applyFont="1" applyFill="1" applyBorder="1" applyAlignment="1">
      <alignment vertical="top" wrapText="1"/>
    </xf>
    <xf numFmtId="49" fontId="8" fillId="7" borderId="24" xfId="0" applyNumberFormat="1" applyFont="1" applyFill="1" applyBorder="1" applyAlignment="1">
      <alignment horizontal="center" vertical="center" wrapText="1"/>
    </xf>
    <xf numFmtId="4" fontId="8" fillId="7" borderId="3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3" fillId="0" borderId="0" xfId="5" applyFont="1" applyAlignment="1">
      <alignment horizontal="left" indent="38"/>
    </xf>
    <xf numFmtId="0" fontId="3" fillId="0" borderId="0" xfId="0" applyFont="1" applyAlignment="1">
      <alignment horizontal="left" indent="38"/>
    </xf>
    <xf numFmtId="0" fontId="28" fillId="4" borderId="19" xfId="0" applyNumberFormat="1" applyFont="1" applyFill="1" applyBorder="1" applyAlignment="1">
      <alignment horizontal="left" wrapText="1"/>
    </xf>
    <xf numFmtId="0" fontId="28" fillId="4" borderId="44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2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9" fontId="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 vertical="center" indent="23"/>
    </xf>
    <xf numFmtId="0" fontId="3" fillId="0" borderId="0" xfId="6" applyFont="1" applyAlignment="1">
      <alignment horizontal="left" indent="23"/>
    </xf>
    <xf numFmtId="0" fontId="0" fillId="0" borderId="0" xfId="0" applyAlignment="1">
      <alignment horizontal="left"/>
    </xf>
    <xf numFmtId="0" fontId="8" fillId="4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/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50"/>
  <sheetViews>
    <sheetView view="pageBreakPreview" zoomScaleNormal="80" workbookViewId="0">
      <selection activeCell="B9" sqref="B9"/>
    </sheetView>
  </sheetViews>
  <sheetFormatPr defaultRowHeight="12.75"/>
  <cols>
    <col min="1" max="1" width="37" customWidth="1"/>
    <col min="2" max="2" width="51.42578125" customWidth="1"/>
    <col min="3" max="3" width="17.140625" customWidth="1"/>
    <col min="4" max="4" width="18.5703125" customWidth="1"/>
    <col min="5" max="5" width="0" hidden="1" customWidth="1"/>
    <col min="6" max="6" width="8.85546875" hidden="1" customWidth="1"/>
    <col min="7" max="7" width="0" hidden="1" customWidth="1"/>
  </cols>
  <sheetData>
    <row r="1" spans="1:7" ht="12.4" customHeight="1">
      <c r="B1" s="2"/>
      <c r="C1" s="2"/>
      <c r="D1" s="2"/>
    </row>
    <row r="2" spans="1:7" ht="17.25" customHeight="1">
      <c r="B2" s="358" t="s">
        <v>739</v>
      </c>
      <c r="C2" s="358"/>
      <c r="D2" s="358"/>
    </row>
    <row r="3" spans="1:7" ht="18" customHeight="1">
      <c r="B3" s="66" t="s">
        <v>738</v>
      </c>
      <c r="C3" s="66"/>
      <c r="D3" s="358"/>
    </row>
    <row r="4" spans="1:7" ht="18" customHeight="1">
      <c r="B4" s="66" t="s">
        <v>737</v>
      </c>
      <c r="C4" s="66"/>
      <c r="D4" s="358"/>
    </row>
    <row r="5" spans="1:7" ht="17.25" customHeight="1">
      <c r="B5" s="66" t="s">
        <v>740</v>
      </c>
      <c r="C5" s="66"/>
      <c r="D5" s="358"/>
    </row>
    <row r="6" spans="1:7" ht="17.25" customHeight="1">
      <c r="B6" s="66" t="s">
        <v>758</v>
      </c>
      <c r="C6" s="66"/>
      <c r="D6" s="358"/>
    </row>
    <row r="7" spans="1:7" ht="17.25" customHeight="1">
      <c r="B7" s="191"/>
      <c r="C7" s="191"/>
      <c r="D7" s="151"/>
    </row>
    <row r="8" spans="1:7" ht="18.75" customHeight="1">
      <c r="B8" s="191"/>
      <c r="C8" s="191"/>
      <c r="D8" s="191"/>
    </row>
    <row r="9" spans="1:7" ht="19.5" customHeight="1">
      <c r="B9" s="191"/>
      <c r="C9" s="191"/>
      <c r="D9" s="191"/>
    </row>
    <row r="10" spans="1:7" ht="18.75" customHeight="1">
      <c r="A10" s="3"/>
      <c r="B10" s="191"/>
      <c r="C10" s="191"/>
      <c r="D10" s="191"/>
      <c r="E10" s="151"/>
      <c r="F10" s="151"/>
    </row>
    <row r="11" spans="1:7" ht="15.75" customHeight="1">
      <c r="A11" s="3"/>
      <c r="B11" s="150"/>
      <c r="C11" s="150"/>
      <c r="D11" s="150"/>
      <c r="E11" s="151"/>
      <c r="F11" s="151"/>
    </row>
    <row r="12" spans="1:7" ht="21.75" customHeight="1">
      <c r="B12" s="4"/>
      <c r="C12" s="4"/>
      <c r="D12" s="4"/>
      <c r="G12" s="4"/>
    </row>
    <row r="13" spans="1:7" ht="21.75" customHeight="1">
      <c r="A13" s="368" t="s">
        <v>719</v>
      </c>
      <c r="B13" s="369"/>
      <c r="C13" s="369"/>
      <c r="D13" s="369"/>
      <c r="E13" s="369"/>
    </row>
    <row r="14" spans="1:7" ht="15" customHeight="1">
      <c r="A14" s="367" t="s">
        <v>720</v>
      </c>
      <c r="B14" s="367"/>
      <c r="C14" s="367"/>
      <c r="D14" s="367"/>
    </row>
    <row r="15" spans="1:7" ht="41.25" customHeight="1">
      <c r="A15" s="367"/>
      <c r="B15" s="367"/>
      <c r="C15" s="367"/>
      <c r="D15" s="367"/>
    </row>
    <row r="16" spans="1:7" ht="19.5" thickBot="1">
      <c r="B16" s="5"/>
      <c r="C16" s="5"/>
      <c r="D16" s="5"/>
    </row>
    <row r="17" spans="1:6" ht="63" customHeight="1" thickBot="1">
      <c r="A17" s="7" t="s">
        <v>97</v>
      </c>
      <c r="B17" s="8" t="s">
        <v>98</v>
      </c>
      <c r="C17" s="9" t="s">
        <v>287</v>
      </c>
      <c r="D17" s="9" t="s">
        <v>728</v>
      </c>
    </row>
    <row r="18" spans="1:6" ht="75" hidden="1">
      <c r="A18" s="10" t="s">
        <v>99</v>
      </c>
      <c r="B18" s="11" t="s">
        <v>100</v>
      </c>
      <c r="C18" s="12">
        <f>C19</f>
        <v>0</v>
      </c>
      <c r="D18" s="12">
        <f>D19</f>
        <v>0</v>
      </c>
    </row>
    <row r="19" spans="1:6" ht="93.75" hidden="1">
      <c r="A19" s="10" t="s">
        <v>101</v>
      </c>
      <c r="B19" s="11" t="s">
        <v>102</v>
      </c>
      <c r="C19" s="12">
        <v>0</v>
      </c>
      <c r="D19" s="12">
        <v>0</v>
      </c>
    </row>
    <row r="20" spans="1:6" ht="75" hidden="1">
      <c r="A20" s="10" t="s">
        <v>103</v>
      </c>
      <c r="B20" s="11" t="s">
        <v>104</v>
      </c>
      <c r="C20" s="12">
        <f>C21</f>
        <v>0</v>
      </c>
      <c r="D20" s="12">
        <f>D21</f>
        <v>0</v>
      </c>
    </row>
    <row r="21" spans="1:6" ht="93.75" hidden="1">
      <c r="A21" s="10" t="s">
        <v>105</v>
      </c>
      <c r="B21" s="11" t="s">
        <v>106</v>
      </c>
      <c r="C21" s="12">
        <v>0</v>
      </c>
      <c r="D21" s="12">
        <v>0</v>
      </c>
    </row>
    <row r="22" spans="1:6" ht="56.25" hidden="1">
      <c r="A22" s="13" t="s">
        <v>107</v>
      </c>
      <c r="B22" s="14" t="s">
        <v>108</v>
      </c>
      <c r="C22" s="15">
        <f>C23-C25</f>
        <v>0</v>
      </c>
      <c r="D22" s="15">
        <f>D23-D25</f>
        <v>0</v>
      </c>
      <c r="E22" t="e">
        <f>#REF!-#REF!</f>
        <v>#REF!</v>
      </c>
    </row>
    <row r="23" spans="1:6" ht="75" hidden="1">
      <c r="A23" s="10" t="s">
        <v>99</v>
      </c>
      <c r="B23" s="11" t="s">
        <v>100</v>
      </c>
      <c r="C23" s="12">
        <f>C24</f>
        <v>0</v>
      </c>
      <c r="D23" s="12">
        <f>D24</f>
        <v>0</v>
      </c>
    </row>
    <row r="24" spans="1:6" ht="93.75" hidden="1">
      <c r="A24" s="10" t="s">
        <v>101</v>
      </c>
      <c r="B24" s="11" t="s">
        <v>102</v>
      </c>
      <c r="C24" s="12">
        <v>0</v>
      </c>
      <c r="D24" s="12">
        <v>0</v>
      </c>
    </row>
    <row r="25" spans="1:6" ht="75" hidden="1">
      <c r="A25" s="10" t="s">
        <v>103</v>
      </c>
      <c r="B25" s="11" t="s">
        <v>104</v>
      </c>
      <c r="C25" s="12">
        <f>C26</f>
        <v>0</v>
      </c>
      <c r="D25" s="12">
        <f>D26</f>
        <v>0</v>
      </c>
    </row>
    <row r="26" spans="1:6" ht="93.75" hidden="1">
      <c r="A26" s="10" t="s">
        <v>105</v>
      </c>
      <c r="B26" s="16" t="s">
        <v>106</v>
      </c>
      <c r="C26" s="12">
        <v>0</v>
      </c>
      <c r="D26" s="12">
        <v>0</v>
      </c>
    </row>
    <row r="27" spans="1:6" ht="28.5" hidden="1" customHeight="1">
      <c r="A27" s="17" t="s">
        <v>109</v>
      </c>
      <c r="B27" s="18" t="s">
        <v>110</v>
      </c>
      <c r="C27" s="19">
        <f>C28-C30</f>
        <v>0</v>
      </c>
      <c r="D27" s="19">
        <f>D28-D30</f>
        <v>0</v>
      </c>
    </row>
    <row r="28" spans="1:6" ht="56.25" hidden="1">
      <c r="A28" s="20" t="s">
        <v>111</v>
      </c>
      <c r="B28" s="21" t="s">
        <v>112</v>
      </c>
      <c r="C28" s="22">
        <f>C29</f>
        <v>0</v>
      </c>
      <c r="D28" s="22">
        <f>D29</f>
        <v>0</v>
      </c>
    </row>
    <row r="29" spans="1:6" ht="56.25" hidden="1">
      <c r="A29" s="20" t="s">
        <v>113</v>
      </c>
      <c r="B29" s="21" t="s">
        <v>114</v>
      </c>
      <c r="C29" s="22">
        <v>0</v>
      </c>
      <c r="D29" s="22">
        <v>0</v>
      </c>
    </row>
    <row r="30" spans="1:6" ht="56.25" hidden="1">
      <c r="A30" s="20" t="s">
        <v>115</v>
      </c>
      <c r="B30" s="21" t="s">
        <v>116</v>
      </c>
      <c r="C30" s="23">
        <f>C31</f>
        <v>0</v>
      </c>
      <c r="D30" s="23">
        <f>D31</f>
        <v>0</v>
      </c>
    </row>
    <row r="31" spans="1:6" ht="75" hidden="1">
      <c r="A31" s="20" t="s">
        <v>117</v>
      </c>
      <c r="B31" s="24" t="s">
        <v>118</v>
      </c>
      <c r="C31" s="25">
        <v>0</v>
      </c>
      <c r="D31" s="25">
        <v>0</v>
      </c>
    </row>
    <row r="32" spans="1:6" ht="59.25" hidden="1" customHeight="1">
      <c r="A32" s="13" t="s">
        <v>107</v>
      </c>
      <c r="B32" s="26" t="s">
        <v>119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120</v>
      </c>
      <c r="B33" s="24" t="s">
        <v>100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121</v>
      </c>
      <c r="B34" s="24" t="s">
        <v>122</v>
      </c>
      <c r="C34" s="25">
        <v>0</v>
      </c>
      <c r="D34" s="25">
        <v>0</v>
      </c>
    </row>
    <row r="35" spans="1:5" ht="58.5" hidden="1" customHeight="1">
      <c r="A35" s="10" t="s">
        <v>123</v>
      </c>
      <c r="B35" s="24" t="s">
        <v>124</v>
      </c>
      <c r="C35" s="25">
        <f>C36</f>
        <v>0</v>
      </c>
      <c r="D35" s="25">
        <f>D36</f>
        <v>0</v>
      </c>
    </row>
    <row r="36" spans="1:5" ht="78" hidden="1" customHeight="1">
      <c r="A36" s="10" t="s">
        <v>125</v>
      </c>
      <c r="B36" s="24" t="s">
        <v>126</v>
      </c>
      <c r="C36" s="25">
        <v>0</v>
      </c>
      <c r="D36" s="25">
        <v>0</v>
      </c>
    </row>
    <row r="37" spans="1:5" ht="37.5">
      <c r="A37" s="17" t="s">
        <v>127</v>
      </c>
      <c r="B37" s="29" t="s">
        <v>128</v>
      </c>
      <c r="C37" s="19">
        <f>C41-C38</f>
        <v>0</v>
      </c>
      <c r="D37" s="19">
        <f>D41-D38</f>
        <v>-5146324.4000000004</v>
      </c>
      <c r="E37" s="1"/>
    </row>
    <row r="38" spans="1:5" ht="21" customHeight="1">
      <c r="A38" s="20" t="s">
        <v>129</v>
      </c>
      <c r="B38" s="30" t="s">
        <v>130</v>
      </c>
      <c r="C38" s="25">
        <f>C39</f>
        <v>58235950.950000003</v>
      </c>
      <c r="D38" s="25">
        <f>D39</f>
        <v>10360413.380000001</v>
      </c>
    </row>
    <row r="39" spans="1:5" ht="36" customHeight="1">
      <c r="A39" s="20" t="s">
        <v>131</v>
      </c>
      <c r="B39" s="30" t="s">
        <v>132</v>
      </c>
      <c r="C39" s="25">
        <f>C40</f>
        <v>58235950.950000003</v>
      </c>
      <c r="D39" s="25">
        <f>D40</f>
        <v>10360413.380000001</v>
      </c>
    </row>
    <row r="40" spans="1:5" ht="40.5" customHeight="1">
      <c r="A40" s="20" t="s">
        <v>133</v>
      </c>
      <c r="B40" s="30" t="s">
        <v>226</v>
      </c>
      <c r="C40" s="25">
        <v>58235950.950000003</v>
      </c>
      <c r="D40" s="25">
        <v>10360413.380000001</v>
      </c>
    </row>
    <row r="41" spans="1:5" ht="24" customHeight="1">
      <c r="A41" s="20" t="s">
        <v>134</v>
      </c>
      <c r="B41" s="30" t="s">
        <v>135</v>
      </c>
      <c r="C41" s="25">
        <f>C42</f>
        <v>58235950.950000003</v>
      </c>
      <c r="D41" s="25">
        <f>D42</f>
        <v>5214088.9800000004</v>
      </c>
    </row>
    <row r="42" spans="1:5" ht="39.75" customHeight="1">
      <c r="A42" s="20" t="s">
        <v>136</v>
      </c>
      <c r="B42" s="30" t="s">
        <v>137</v>
      </c>
      <c r="C42" s="25">
        <f>C43</f>
        <v>58235950.950000003</v>
      </c>
      <c r="D42" s="25">
        <f>D43</f>
        <v>5214088.9800000004</v>
      </c>
    </row>
    <row r="43" spans="1:5" ht="57" customHeight="1" thickBot="1">
      <c r="A43" s="20" t="s">
        <v>138</v>
      </c>
      <c r="B43" s="31" t="s">
        <v>227</v>
      </c>
      <c r="C43" s="25">
        <v>58235950.950000003</v>
      </c>
      <c r="D43" s="25">
        <v>5214088.9800000004</v>
      </c>
    </row>
    <row r="44" spans="1:5" ht="38.25" hidden="1" thickBot="1">
      <c r="A44" s="32" t="s">
        <v>139</v>
      </c>
      <c r="B44" s="33" t="s">
        <v>140</v>
      </c>
      <c r="C44" s="34">
        <v>0</v>
      </c>
      <c r="D44" s="34">
        <v>0</v>
      </c>
    </row>
    <row r="45" spans="1:5" ht="57" hidden="1" thickBot="1">
      <c r="A45" s="35" t="s">
        <v>141</v>
      </c>
      <c r="B45" s="36" t="s">
        <v>142</v>
      </c>
      <c r="C45" s="12">
        <v>0</v>
      </c>
      <c r="D45" s="12">
        <v>0</v>
      </c>
    </row>
    <row r="46" spans="1:5" ht="57" hidden="1" thickBot="1">
      <c r="A46" s="37" t="s">
        <v>143</v>
      </c>
      <c r="B46" s="38" t="s">
        <v>144</v>
      </c>
      <c r="C46" s="39">
        <f>C47</f>
        <v>0</v>
      </c>
      <c r="D46" s="39">
        <f>D47</f>
        <v>0</v>
      </c>
    </row>
    <row r="47" spans="1:5" ht="94.5" hidden="1" thickBot="1">
      <c r="A47" s="40" t="s">
        <v>145</v>
      </c>
      <c r="B47" s="41" t="s">
        <v>146</v>
      </c>
      <c r="C47" s="39"/>
      <c r="D47" s="39"/>
    </row>
    <row r="48" spans="1:5" ht="48" hidden="1" customHeight="1">
      <c r="A48" s="35" t="s">
        <v>147</v>
      </c>
      <c r="B48" s="36" t="s">
        <v>148</v>
      </c>
      <c r="C48" s="34">
        <f>C49</f>
        <v>0</v>
      </c>
      <c r="D48" s="34">
        <f>D49</f>
        <v>0</v>
      </c>
    </row>
    <row r="49" spans="1:4" ht="113.25" hidden="1" thickBot="1">
      <c r="A49" s="42" t="s">
        <v>149</v>
      </c>
      <c r="B49" s="43" t="s">
        <v>150</v>
      </c>
      <c r="C49" s="44"/>
      <c r="D49" s="44"/>
    </row>
    <row r="50" spans="1:4" ht="29.85" customHeight="1" thickBot="1">
      <c r="A50" s="45"/>
      <c r="B50" s="46" t="s">
        <v>151</v>
      </c>
      <c r="C50" s="47">
        <f>C27+C22+C37+C44</f>
        <v>0</v>
      </c>
      <c r="D50" s="47">
        <f>D27+D22+D37+D44</f>
        <v>-5146324.4000000004</v>
      </c>
    </row>
  </sheetData>
  <sheetProtection selectLockedCells="1" selectUnlockedCells="1"/>
  <mergeCells count="2">
    <mergeCell ref="A14:D15"/>
    <mergeCell ref="A13:E13"/>
  </mergeCells>
  <phoneticPr fontId="0" type="noConversion"/>
  <pageMargins left="0.98425196850393704" right="0" top="0.59055118110236227" bottom="0" header="0.51181102362204722" footer="0.51181102362204722"/>
  <pageSetup paperSize="9" scale="7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P235"/>
  <sheetViews>
    <sheetView view="pageBreakPreview" zoomScale="70" zoomScaleNormal="80" zoomScaleSheetLayoutView="70" workbookViewId="0">
      <selection activeCell="B9" sqref="B9:E9"/>
    </sheetView>
  </sheetViews>
  <sheetFormatPr defaultRowHeight="12.75"/>
  <cols>
    <col min="1" max="1" width="38.7109375" customWidth="1"/>
    <col min="2" max="2" width="106.140625" customWidth="1"/>
    <col min="3" max="3" width="18.7109375" customWidth="1"/>
    <col min="4" max="4" width="18.42578125" customWidth="1"/>
    <col min="5" max="5" width="11.7109375" customWidth="1"/>
    <col min="6" max="6" width="0.140625" customWidth="1"/>
    <col min="7" max="7" width="9.140625" hidden="1" customWidth="1"/>
  </cols>
  <sheetData>
    <row r="1" spans="1:9" ht="18" customHeight="1">
      <c r="A1" t="s">
        <v>152</v>
      </c>
      <c r="B1" s="374" t="s">
        <v>744</v>
      </c>
      <c r="C1" s="375"/>
      <c r="D1" s="375"/>
      <c r="E1" s="375"/>
      <c r="F1" s="152"/>
      <c r="G1" s="56"/>
      <c r="H1" s="56"/>
      <c r="I1" s="56"/>
    </row>
    <row r="2" spans="1:9" ht="20.25" customHeight="1">
      <c r="B2" s="376" t="s">
        <v>742</v>
      </c>
      <c r="C2" s="377"/>
      <c r="D2" s="377"/>
      <c r="E2" s="377"/>
      <c r="F2" s="152"/>
      <c r="G2" s="152"/>
      <c r="H2" s="152"/>
      <c r="I2" s="153"/>
    </row>
    <row r="3" spans="1:9" ht="20.25" customHeight="1">
      <c r="B3" s="376" t="s">
        <v>741</v>
      </c>
      <c r="C3" s="377"/>
      <c r="D3" s="377"/>
      <c r="E3" s="377"/>
      <c r="F3" s="152"/>
      <c r="G3" s="152"/>
      <c r="H3" s="152"/>
      <c r="I3" s="154"/>
    </row>
    <row r="4" spans="1:9" ht="20.25" customHeight="1">
      <c r="B4" s="376" t="s">
        <v>743</v>
      </c>
      <c r="C4" s="377"/>
      <c r="D4" s="377"/>
      <c r="E4" s="377"/>
      <c r="F4" s="156"/>
      <c r="G4" s="156"/>
      <c r="H4" s="156"/>
      <c r="I4" s="153"/>
    </row>
    <row r="5" spans="1:9" ht="18.75" customHeight="1">
      <c r="B5" s="376" t="s">
        <v>759</v>
      </c>
      <c r="C5" s="378"/>
      <c r="D5" s="378"/>
      <c r="E5" s="378"/>
      <c r="F5" s="156"/>
      <c r="G5" s="156"/>
      <c r="H5" s="156"/>
      <c r="I5" s="153"/>
    </row>
    <row r="6" spans="1:9" ht="18.75" customHeight="1">
      <c r="B6" s="193"/>
      <c r="C6" s="193"/>
      <c r="D6" s="193"/>
      <c r="E6" s="194"/>
      <c r="F6" s="157"/>
      <c r="G6" s="157"/>
      <c r="H6" s="157"/>
      <c r="I6" s="157"/>
    </row>
    <row r="7" spans="1:9" ht="20.25" customHeight="1">
      <c r="B7" s="193"/>
      <c r="C7" s="193"/>
      <c r="D7" s="193"/>
      <c r="E7" s="194"/>
      <c r="F7" s="152"/>
      <c r="G7" s="152"/>
      <c r="H7" s="157"/>
      <c r="I7" s="157"/>
    </row>
    <row r="8" spans="1:9" ht="20.25" customHeight="1">
      <c r="B8" s="4"/>
      <c r="C8" s="4"/>
      <c r="D8" s="4"/>
      <c r="E8" s="4"/>
      <c r="F8" s="156"/>
      <c r="G8" s="156"/>
      <c r="H8" s="156"/>
      <c r="I8" s="153"/>
    </row>
    <row r="9" spans="1:9" ht="19.5" customHeight="1">
      <c r="B9" s="370"/>
      <c r="C9" s="370"/>
      <c r="D9" s="370"/>
      <c r="E9" s="371"/>
      <c r="F9" s="156"/>
      <c r="G9" s="156"/>
      <c r="H9" s="156"/>
      <c r="I9" s="153"/>
    </row>
    <row r="10" spans="1:9" ht="17.25" customHeight="1">
      <c r="B10" s="4"/>
      <c r="C10" s="4"/>
      <c r="D10" s="4"/>
      <c r="E10" s="4"/>
      <c r="F10" s="156"/>
      <c r="G10" s="156"/>
      <c r="H10" s="156"/>
      <c r="I10" s="153"/>
    </row>
    <row r="11" spans="1:9" ht="18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72" t="s">
        <v>719</v>
      </c>
      <c r="B12" s="372"/>
      <c r="C12" s="372"/>
      <c r="D12" s="372"/>
      <c r="E12" s="372"/>
    </row>
    <row r="13" spans="1:9" ht="26.25" customHeight="1">
      <c r="A13" s="372" t="s">
        <v>721</v>
      </c>
      <c r="B13" s="372"/>
      <c r="C13" s="372"/>
      <c r="D13" s="372"/>
      <c r="E13" s="372"/>
      <c r="F13" s="372"/>
    </row>
    <row r="14" spans="1:9" ht="26.25" customHeight="1">
      <c r="A14" s="372" t="s">
        <v>732</v>
      </c>
      <c r="B14" s="372"/>
      <c r="C14" s="372"/>
      <c r="D14" s="372"/>
      <c r="E14" s="372"/>
      <c r="F14" s="372"/>
      <c r="G14" s="372"/>
    </row>
    <row r="15" spans="1:9" ht="25.5" customHeight="1">
      <c r="A15" s="373"/>
      <c r="B15" s="373"/>
      <c r="C15" s="373"/>
      <c r="D15" s="373"/>
      <c r="E15" s="373"/>
    </row>
    <row r="16" spans="1:9" ht="20.25" thickBot="1">
      <c r="A16" s="195"/>
      <c r="B16" s="195"/>
      <c r="C16" s="195"/>
      <c r="D16" s="195"/>
      <c r="E16" s="196" t="s">
        <v>324</v>
      </c>
    </row>
    <row r="17" spans="1:16" s="198" customFormat="1" ht="60.75" customHeight="1" thickBot="1">
      <c r="A17" s="291" t="s">
        <v>325</v>
      </c>
      <c r="B17" s="292" t="s">
        <v>326</v>
      </c>
      <c r="C17" s="197" t="s">
        <v>258</v>
      </c>
      <c r="D17" s="293" t="s">
        <v>723</v>
      </c>
      <c r="E17" s="293" t="s">
        <v>722</v>
      </c>
    </row>
    <row r="18" spans="1:16" s="198" customFormat="1" ht="20.25" customHeight="1">
      <c r="A18" s="199" t="s">
        <v>327</v>
      </c>
      <c r="B18" s="200" t="s">
        <v>328</v>
      </c>
      <c r="C18" s="201">
        <f>C19+C56+C64+C74+C80+C87+C42+C52+C118</f>
        <v>26463500</v>
      </c>
      <c r="D18" s="201">
        <f>D19+D56+D64+D74+D80+D87+D42+D52+D118</f>
        <v>8433770.4299999997</v>
      </c>
      <c r="E18" s="201">
        <f t="shared" ref="E18:E26" si="0">D18/C18*100</f>
        <v>31.86944444234512</v>
      </c>
    </row>
    <row r="19" spans="1:16" s="198" customFormat="1" ht="29.25" customHeight="1">
      <c r="A19" s="202" t="s">
        <v>329</v>
      </c>
      <c r="B19" s="203" t="s">
        <v>330</v>
      </c>
      <c r="C19" s="204">
        <f>C20+C23</f>
        <v>21765200</v>
      </c>
      <c r="D19" s="204">
        <f>D20+D23</f>
        <v>7550712.1200000001</v>
      </c>
      <c r="E19" s="201">
        <f t="shared" si="0"/>
        <v>34.691673497142226</v>
      </c>
    </row>
    <row r="20" spans="1:16" s="198" customFormat="1" ht="34.5" hidden="1" customHeight="1">
      <c r="A20" s="202" t="s">
        <v>331</v>
      </c>
      <c r="B20" s="203" t="s">
        <v>332</v>
      </c>
      <c r="C20" s="204">
        <f>C21</f>
        <v>0</v>
      </c>
      <c r="D20" s="204">
        <f>D21</f>
        <v>0</v>
      </c>
      <c r="E20" s="201" t="e">
        <f t="shared" si="0"/>
        <v>#DIV/0!</v>
      </c>
    </row>
    <row r="21" spans="1:16" s="198" customFormat="1" ht="60" hidden="1" customHeight="1">
      <c r="A21" s="205" t="s">
        <v>333</v>
      </c>
      <c r="B21" s="206" t="s">
        <v>334</v>
      </c>
      <c r="C21" s="207">
        <f>C22</f>
        <v>0</v>
      </c>
      <c r="D21" s="207">
        <f>D22</f>
        <v>0</v>
      </c>
      <c r="E21" s="201" t="e">
        <f t="shared" si="0"/>
        <v>#DIV/0!</v>
      </c>
    </row>
    <row r="22" spans="1:16" s="198" customFormat="1" ht="49.5" hidden="1" customHeight="1">
      <c r="A22" s="205" t="s">
        <v>335</v>
      </c>
      <c r="B22" s="206" t="s">
        <v>336</v>
      </c>
      <c r="C22" s="208">
        <v>0</v>
      </c>
      <c r="D22" s="208">
        <v>0</v>
      </c>
      <c r="E22" s="201" t="e">
        <f t="shared" si="0"/>
        <v>#DIV/0!</v>
      </c>
    </row>
    <row r="23" spans="1:16" s="198" customFormat="1" ht="20.25">
      <c r="A23" s="202" t="s">
        <v>337</v>
      </c>
      <c r="B23" s="203" t="s">
        <v>338</v>
      </c>
      <c r="C23" s="209">
        <f>C24+C25+C26</f>
        <v>21765200</v>
      </c>
      <c r="D23" s="209">
        <f>D24+D25+D26</f>
        <v>7550712.1200000001</v>
      </c>
      <c r="E23" s="201">
        <f t="shared" si="0"/>
        <v>34.691673497142226</v>
      </c>
    </row>
    <row r="24" spans="1:16" s="198" customFormat="1" ht="87" customHeight="1">
      <c r="A24" s="205" t="s">
        <v>339</v>
      </c>
      <c r="B24" s="210" t="s">
        <v>340</v>
      </c>
      <c r="C24" s="208">
        <v>21709200</v>
      </c>
      <c r="D24" s="208">
        <v>7535790.2800000003</v>
      </c>
      <c r="E24" s="208">
        <f t="shared" si="0"/>
        <v>34.712427357986478</v>
      </c>
    </row>
    <row r="25" spans="1:16" s="198" customFormat="1" ht="121.5">
      <c r="A25" s="205" t="s">
        <v>341</v>
      </c>
      <c r="B25" s="206" t="s">
        <v>342</v>
      </c>
      <c r="C25" s="207">
        <v>55600</v>
      </c>
      <c r="D25" s="207">
        <v>12891.62</v>
      </c>
      <c r="E25" s="208">
        <f t="shared" si="0"/>
        <v>23.186366906474824</v>
      </c>
      <c r="P25" s="211"/>
    </row>
    <row r="26" spans="1:16" s="198" customFormat="1" ht="39.75" customHeight="1">
      <c r="A26" s="205" t="s">
        <v>343</v>
      </c>
      <c r="B26" s="206" t="s">
        <v>344</v>
      </c>
      <c r="C26" s="207">
        <v>400</v>
      </c>
      <c r="D26" s="207">
        <v>2030.22</v>
      </c>
      <c r="E26" s="208">
        <f t="shared" si="0"/>
        <v>507.55499999999995</v>
      </c>
    </row>
    <row r="27" spans="1:16" s="198" customFormat="1" ht="20.25" hidden="1">
      <c r="A27" s="202" t="s">
        <v>345</v>
      </c>
      <c r="B27" s="203" t="s">
        <v>346</v>
      </c>
      <c r="C27" s="204">
        <f>C39</f>
        <v>0</v>
      </c>
      <c r="D27" s="204">
        <f>D39</f>
        <v>0</v>
      </c>
      <c r="E27" s="204">
        <f>E39</f>
        <v>0</v>
      </c>
    </row>
    <row r="28" spans="1:16" s="198" customFormat="1" ht="39" hidden="1" customHeight="1">
      <c r="A28" s="205" t="s">
        <v>347</v>
      </c>
      <c r="B28" s="212" t="s">
        <v>348</v>
      </c>
      <c r="C28" s="207">
        <f>C29+C32+C35</f>
        <v>0</v>
      </c>
      <c r="D28" s="207">
        <f>D29+D32+D35</f>
        <v>0</v>
      </c>
      <c r="E28" s="207">
        <f>E29+E32+E35</f>
        <v>0</v>
      </c>
    </row>
    <row r="29" spans="1:16" s="198" customFormat="1" ht="39" hidden="1" customHeight="1">
      <c r="A29" s="205" t="s">
        <v>349</v>
      </c>
      <c r="B29" s="213" t="s">
        <v>350</v>
      </c>
      <c r="C29" s="207">
        <f>C30+C31</f>
        <v>0</v>
      </c>
      <c r="D29" s="207">
        <f>D30+D31</f>
        <v>0</v>
      </c>
      <c r="E29" s="207">
        <f>E30+E31</f>
        <v>0</v>
      </c>
    </row>
    <row r="30" spans="1:16" s="198" customFormat="1" ht="31.5" hidden="1" customHeight="1">
      <c r="A30" s="205" t="s">
        <v>351</v>
      </c>
      <c r="B30" s="213" t="s">
        <v>352</v>
      </c>
      <c r="C30" s="207"/>
      <c r="D30" s="207"/>
      <c r="E30" s="207"/>
    </row>
    <row r="31" spans="1:16" s="198" customFormat="1" ht="39" hidden="1" customHeight="1">
      <c r="A31" s="205" t="s">
        <v>353</v>
      </c>
      <c r="B31" s="213" t="s">
        <v>354</v>
      </c>
      <c r="C31" s="207"/>
      <c r="D31" s="207"/>
      <c r="E31" s="207"/>
    </row>
    <row r="32" spans="1:16" s="198" customFormat="1" ht="39" hidden="1" customHeight="1">
      <c r="A32" s="205" t="s">
        <v>355</v>
      </c>
      <c r="B32" s="213" t="s">
        <v>356</v>
      </c>
      <c r="C32" s="207">
        <f>C33+C34</f>
        <v>0</v>
      </c>
      <c r="D32" s="207">
        <f>D33+D34</f>
        <v>0</v>
      </c>
      <c r="E32" s="207">
        <f>E33+E34</f>
        <v>0</v>
      </c>
    </row>
    <row r="33" spans="1:5" s="198" customFormat="1" ht="39" hidden="1" customHeight="1">
      <c r="A33" s="205" t="s">
        <v>357</v>
      </c>
      <c r="B33" s="213" t="s">
        <v>356</v>
      </c>
      <c r="C33" s="207"/>
      <c r="D33" s="207"/>
      <c r="E33" s="207"/>
    </row>
    <row r="34" spans="1:5" s="198" customFormat="1" ht="39" hidden="1" customHeight="1">
      <c r="A34" s="205" t="s">
        <v>358</v>
      </c>
      <c r="B34" s="213" t="s">
        <v>359</v>
      </c>
      <c r="C34" s="207"/>
      <c r="D34" s="207"/>
      <c r="E34" s="207"/>
    </row>
    <row r="35" spans="1:5" s="198" customFormat="1" ht="41.25" hidden="1" customHeight="1">
      <c r="A35" s="205" t="s">
        <v>360</v>
      </c>
      <c r="B35" s="214" t="s">
        <v>361</v>
      </c>
      <c r="C35" s="207">
        <f>C36+C37</f>
        <v>0</v>
      </c>
      <c r="D35" s="207">
        <f>D36+D37</f>
        <v>0</v>
      </c>
      <c r="E35" s="207">
        <f>E36+E37</f>
        <v>0</v>
      </c>
    </row>
    <row r="36" spans="1:5" s="198" customFormat="1" ht="36" hidden="1" customHeight="1">
      <c r="A36" s="205" t="s">
        <v>362</v>
      </c>
      <c r="B36" s="214" t="s">
        <v>361</v>
      </c>
      <c r="C36" s="207"/>
      <c r="D36" s="207"/>
      <c r="E36" s="207"/>
    </row>
    <row r="37" spans="1:5" s="198" customFormat="1" ht="35.25" hidden="1" customHeight="1">
      <c r="A37" s="205" t="s">
        <v>363</v>
      </c>
      <c r="B37" s="214" t="s">
        <v>364</v>
      </c>
      <c r="C37" s="207"/>
      <c r="D37" s="207"/>
      <c r="E37" s="207"/>
    </row>
    <row r="38" spans="1:5" s="198" customFormat="1" ht="46.5" hidden="1" customHeight="1">
      <c r="A38" s="205" t="s">
        <v>365</v>
      </c>
      <c r="B38" s="213" t="s">
        <v>366</v>
      </c>
      <c r="C38" s="207">
        <v>0</v>
      </c>
      <c r="D38" s="207">
        <v>0</v>
      </c>
      <c r="E38" s="207">
        <v>0</v>
      </c>
    </row>
    <row r="39" spans="1:5" s="198" customFormat="1" ht="18.75" hidden="1" customHeight="1">
      <c r="A39" s="205" t="s">
        <v>367</v>
      </c>
      <c r="B39" s="206" t="s">
        <v>368</v>
      </c>
      <c r="C39" s="207">
        <f>C40+C41</f>
        <v>0</v>
      </c>
      <c r="D39" s="207">
        <f>D40+D41</f>
        <v>0</v>
      </c>
      <c r="E39" s="207">
        <f>E40+E41</f>
        <v>0</v>
      </c>
    </row>
    <row r="40" spans="1:5" s="198" customFormat="1" ht="18.75" hidden="1" customHeight="1">
      <c r="A40" s="215" t="s">
        <v>369</v>
      </c>
      <c r="B40" s="216" t="s">
        <v>368</v>
      </c>
      <c r="C40" s="207">
        <v>0</v>
      </c>
      <c r="D40" s="207">
        <v>0</v>
      </c>
      <c r="E40" s="207">
        <v>0</v>
      </c>
    </row>
    <row r="41" spans="1:5" s="198" customFormat="1" ht="19.5" hidden="1" customHeight="1">
      <c r="A41" s="215" t="s">
        <v>370</v>
      </c>
      <c r="B41" s="216" t="s">
        <v>371</v>
      </c>
      <c r="C41" s="207">
        <v>0</v>
      </c>
      <c r="D41" s="207">
        <v>0</v>
      </c>
      <c r="E41" s="207">
        <v>0</v>
      </c>
    </row>
    <row r="42" spans="1:5" s="198" customFormat="1" ht="45.75" customHeight="1">
      <c r="A42" s="217" t="s">
        <v>372</v>
      </c>
      <c r="B42" s="218" t="s">
        <v>373</v>
      </c>
      <c r="C42" s="204">
        <f>C43</f>
        <v>521600</v>
      </c>
      <c r="D42" s="204">
        <f>D43</f>
        <v>127133.34999999999</v>
      </c>
      <c r="E42" s="204">
        <f>D42/C42*100</f>
        <v>24.373725076687116</v>
      </c>
    </row>
    <row r="43" spans="1:5" s="198" customFormat="1" ht="38.25" customHeight="1">
      <c r="A43" s="219" t="s">
        <v>374</v>
      </c>
      <c r="B43" s="220" t="s">
        <v>375</v>
      </c>
      <c r="C43" s="207">
        <f>C44+C46+C48+C50</f>
        <v>521600</v>
      </c>
      <c r="D43" s="207">
        <f>D44+D46+D48+D50</f>
        <v>127133.34999999999</v>
      </c>
      <c r="E43" s="207">
        <f>D43/C43*100</f>
        <v>24.373725076687116</v>
      </c>
    </row>
    <row r="44" spans="1:5" s="198" customFormat="1" ht="81.75" customHeight="1">
      <c r="A44" s="219" t="s">
        <v>376</v>
      </c>
      <c r="B44" s="220" t="s">
        <v>377</v>
      </c>
      <c r="C44" s="207">
        <f>C45</f>
        <v>227400</v>
      </c>
      <c r="D44" s="207">
        <f>D45</f>
        <v>57695.7</v>
      </c>
      <c r="E44" s="207">
        <f t="shared" ref="E44:E49" si="1">D44/C44*100</f>
        <v>25.371899736147757</v>
      </c>
    </row>
    <row r="45" spans="1:5" s="198" customFormat="1" ht="123.75" customHeight="1">
      <c r="A45" s="219" t="s">
        <v>378</v>
      </c>
      <c r="B45" s="365" t="s">
        <v>379</v>
      </c>
      <c r="C45" s="207">
        <v>227400</v>
      </c>
      <c r="D45" s="207">
        <v>57695.7</v>
      </c>
      <c r="E45" s="207">
        <f t="shared" si="1"/>
        <v>25.371899736147757</v>
      </c>
    </row>
    <row r="46" spans="1:5" s="198" customFormat="1" ht="81.75" customHeight="1">
      <c r="A46" s="219" t="s">
        <v>380</v>
      </c>
      <c r="B46" s="365" t="s">
        <v>381</v>
      </c>
      <c r="C46" s="207">
        <f>C47</f>
        <v>2100</v>
      </c>
      <c r="D46" s="207">
        <f>D47</f>
        <v>376.12</v>
      </c>
      <c r="E46" s="207">
        <f t="shared" si="1"/>
        <v>17.910476190476192</v>
      </c>
    </row>
    <row r="47" spans="1:5" s="198" customFormat="1" ht="126.75" customHeight="1">
      <c r="A47" s="219" t="s">
        <v>382</v>
      </c>
      <c r="B47" s="221" t="s">
        <v>383</v>
      </c>
      <c r="C47" s="207">
        <v>2100</v>
      </c>
      <c r="D47" s="207">
        <v>376.12</v>
      </c>
      <c r="E47" s="207">
        <f t="shared" si="1"/>
        <v>17.910476190476192</v>
      </c>
    </row>
    <row r="48" spans="1:5" s="198" customFormat="1" ht="82.5" customHeight="1">
      <c r="A48" s="219" t="s">
        <v>384</v>
      </c>
      <c r="B48" s="220" t="s">
        <v>385</v>
      </c>
      <c r="C48" s="207">
        <f>C49</f>
        <v>292100</v>
      </c>
      <c r="D48" s="207">
        <f>D49</f>
        <v>80978.98</v>
      </c>
      <c r="E48" s="207">
        <f t="shared" si="1"/>
        <v>27.723033207805543</v>
      </c>
    </row>
    <row r="49" spans="1:5" s="198" customFormat="1" ht="132" customHeight="1">
      <c r="A49" s="219" t="s">
        <v>386</v>
      </c>
      <c r="B49" s="365" t="s">
        <v>387</v>
      </c>
      <c r="C49" s="207">
        <v>292100</v>
      </c>
      <c r="D49" s="207">
        <v>80978.98</v>
      </c>
      <c r="E49" s="207">
        <f t="shared" si="1"/>
        <v>27.723033207805543</v>
      </c>
    </row>
    <row r="50" spans="1:5" s="198" customFormat="1" ht="85.9" customHeight="1">
      <c r="A50" s="219" t="s">
        <v>388</v>
      </c>
      <c r="B50" s="220" t="s">
        <v>389</v>
      </c>
      <c r="C50" s="207">
        <f>C51</f>
        <v>0</v>
      </c>
      <c r="D50" s="207">
        <f>D51</f>
        <v>-11917.45</v>
      </c>
      <c r="E50" s="207">
        <v>0</v>
      </c>
    </row>
    <row r="51" spans="1:5" s="198" customFormat="1" ht="131.44999999999999" customHeight="1">
      <c r="A51" s="219" t="s">
        <v>390</v>
      </c>
      <c r="B51" s="366" t="s">
        <v>391</v>
      </c>
      <c r="C51" s="207">
        <v>0</v>
      </c>
      <c r="D51" s="207">
        <v>-11917.45</v>
      </c>
      <c r="E51" s="207">
        <v>0</v>
      </c>
    </row>
    <row r="52" spans="1:5" s="198" customFormat="1" ht="21" customHeight="1">
      <c r="A52" s="202" t="s">
        <v>345</v>
      </c>
      <c r="B52" s="223" t="s">
        <v>346</v>
      </c>
      <c r="C52" s="204">
        <f>C53</f>
        <v>20500</v>
      </c>
      <c r="D52" s="204">
        <f>D53</f>
        <v>206.29</v>
      </c>
      <c r="E52" s="204">
        <f>D52/C52*100</f>
        <v>1.0062926829268293</v>
      </c>
    </row>
    <row r="53" spans="1:5" s="198" customFormat="1" ht="19.5" customHeight="1">
      <c r="A53" s="202" t="s">
        <v>367</v>
      </c>
      <c r="B53" s="224" t="s">
        <v>368</v>
      </c>
      <c r="C53" s="204">
        <f>C54</f>
        <v>20500</v>
      </c>
      <c r="D53" s="204">
        <f>D54</f>
        <v>206.29</v>
      </c>
      <c r="E53" s="204">
        <f t="shared" ref="E53:E58" si="2">D53/C53*100</f>
        <v>1.0062926829268293</v>
      </c>
    </row>
    <row r="54" spans="1:5" s="198" customFormat="1" ht="20.25" customHeight="1">
      <c r="A54" s="205" t="s">
        <v>369</v>
      </c>
      <c r="B54" s="222" t="s">
        <v>368</v>
      </c>
      <c r="C54" s="207">
        <v>20500</v>
      </c>
      <c r="D54" s="207">
        <v>206.29</v>
      </c>
      <c r="E54" s="207">
        <f t="shared" si="2"/>
        <v>1.0062926829268293</v>
      </c>
    </row>
    <row r="55" spans="1:5" s="198" customFormat="1" ht="5.25" hidden="1" customHeight="1">
      <c r="A55" s="225" t="s">
        <v>370</v>
      </c>
      <c r="B55" s="222" t="s">
        <v>392</v>
      </c>
      <c r="C55" s="207">
        <v>400</v>
      </c>
      <c r="D55" s="207">
        <v>400</v>
      </c>
      <c r="E55" s="204">
        <f t="shared" si="2"/>
        <v>100</v>
      </c>
    </row>
    <row r="56" spans="1:5" s="198" customFormat="1" ht="19.5" customHeight="1">
      <c r="A56" s="202" t="s">
        <v>393</v>
      </c>
      <c r="B56" s="223" t="s">
        <v>394</v>
      </c>
      <c r="C56" s="204">
        <f>C57+C59</f>
        <v>4129500</v>
      </c>
      <c r="D56" s="204">
        <f>D57+D59</f>
        <v>739992.4</v>
      </c>
      <c r="E56" s="204">
        <f t="shared" si="2"/>
        <v>17.919660975905074</v>
      </c>
    </row>
    <row r="57" spans="1:5" s="198" customFormat="1" ht="19.5" customHeight="1">
      <c r="A57" s="202" t="s">
        <v>395</v>
      </c>
      <c r="B57" s="216" t="s">
        <v>396</v>
      </c>
      <c r="C57" s="207">
        <f>C58</f>
        <v>71800</v>
      </c>
      <c r="D57" s="207">
        <f>D58</f>
        <v>12373.56</v>
      </c>
      <c r="E57" s="207">
        <f t="shared" si="2"/>
        <v>17.233370473537605</v>
      </c>
    </row>
    <row r="58" spans="1:5" s="198" customFormat="1" ht="42" customHeight="1">
      <c r="A58" s="202" t="s">
        <v>397</v>
      </c>
      <c r="B58" s="221" t="s">
        <v>398</v>
      </c>
      <c r="C58" s="207">
        <v>71800</v>
      </c>
      <c r="D58" s="207">
        <v>12373.56</v>
      </c>
      <c r="E58" s="207">
        <f t="shared" si="2"/>
        <v>17.233370473537605</v>
      </c>
    </row>
    <row r="59" spans="1:5" s="198" customFormat="1" ht="27" customHeight="1">
      <c r="A59" s="202" t="s">
        <v>399</v>
      </c>
      <c r="B59" s="223" t="s">
        <v>400</v>
      </c>
      <c r="C59" s="204">
        <f>C60+C62</f>
        <v>4057700</v>
      </c>
      <c r="D59" s="204">
        <f>D60+D62</f>
        <v>727618.84</v>
      </c>
      <c r="E59" s="204">
        <f t="shared" ref="E59:E66" si="3">D59/C59*100</f>
        <v>17.931804716957881</v>
      </c>
    </row>
    <row r="60" spans="1:5" s="198" customFormat="1" ht="28.5" customHeight="1">
      <c r="A60" s="202" t="s">
        <v>401</v>
      </c>
      <c r="B60" s="226" t="s">
        <v>402</v>
      </c>
      <c r="C60" s="204">
        <f>C61</f>
        <v>3915600</v>
      </c>
      <c r="D60" s="204">
        <f>D61</f>
        <v>705666.97</v>
      </c>
      <c r="E60" s="204">
        <f t="shared" si="3"/>
        <v>18.021937123301665</v>
      </c>
    </row>
    <row r="61" spans="1:5" s="198" customFormat="1" ht="41.25" customHeight="1">
      <c r="A61" s="205" t="s">
        <v>403</v>
      </c>
      <c r="B61" s="221" t="s">
        <v>404</v>
      </c>
      <c r="C61" s="207">
        <v>3915600</v>
      </c>
      <c r="D61" s="207">
        <v>705666.97</v>
      </c>
      <c r="E61" s="207">
        <f t="shared" si="3"/>
        <v>18.021937123301665</v>
      </c>
    </row>
    <row r="62" spans="1:5" s="198" customFormat="1" ht="27.75" customHeight="1">
      <c r="A62" s="202" t="s">
        <v>405</v>
      </c>
      <c r="B62" s="226" t="s">
        <v>406</v>
      </c>
      <c r="C62" s="204">
        <f>C63</f>
        <v>142100</v>
      </c>
      <c r="D62" s="204">
        <f>D63</f>
        <v>21951.87</v>
      </c>
      <c r="E62" s="204">
        <f t="shared" si="3"/>
        <v>15.448184377199157</v>
      </c>
    </row>
    <row r="63" spans="1:5" s="198" customFormat="1" ht="41.25" customHeight="1">
      <c r="A63" s="205" t="s">
        <v>407</v>
      </c>
      <c r="B63" s="221" t="s">
        <v>408</v>
      </c>
      <c r="C63" s="207">
        <v>142100</v>
      </c>
      <c r="D63" s="207">
        <v>21951.87</v>
      </c>
      <c r="E63" s="207">
        <f t="shared" si="3"/>
        <v>15.448184377199157</v>
      </c>
    </row>
    <row r="64" spans="1:5" s="198" customFormat="1" ht="20.25">
      <c r="A64" s="202" t="s">
        <v>409</v>
      </c>
      <c r="B64" s="227" t="s">
        <v>410</v>
      </c>
      <c r="C64" s="204">
        <f>C65+C67</f>
        <v>5200</v>
      </c>
      <c r="D64" s="204">
        <f>D65+D67</f>
        <v>200</v>
      </c>
      <c r="E64" s="204">
        <f t="shared" si="3"/>
        <v>3.8461538461538463</v>
      </c>
    </row>
    <row r="65" spans="1:5" s="198" customFormat="1" ht="43.5" customHeight="1">
      <c r="A65" s="228" t="s">
        <v>411</v>
      </c>
      <c r="B65" s="229" t="s">
        <v>412</v>
      </c>
      <c r="C65" s="230">
        <f>C66</f>
        <v>5200</v>
      </c>
      <c r="D65" s="230">
        <f>D66</f>
        <v>200</v>
      </c>
      <c r="E65" s="230">
        <f t="shared" si="3"/>
        <v>3.8461538461538463</v>
      </c>
    </row>
    <row r="66" spans="1:5" s="198" customFormat="1" ht="87" customHeight="1">
      <c r="A66" s="205" t="s">
        <v>413</v>
      </c>
      <c r="B66" s="221" t="s">
        <v>414</v>
      </c>
      <c r="C66" s="207">
        <v>5200</v>
      </c>
      <c r="D66" s="207">
        <v>200</v>
      </c>
      <c r="E66" s="230">
        <f t="shared" si="3"/>
        <v>3.8461538461538463</v>
      </c>
    </row>
    <row r="67" spans="1:5" s="198" customFormat="1" ht="40.5" hidden="1">
      <c r="A67" s="205" t="s">
        <v>415</v>
      </c>
      <c r="B67" s="206" t="s">
        <v>416</v>
      </c>
      <c r="C67" s="207">
        <f>C69+C68</f>
        <v>0</v>
      </c>
      <c r="D67" s="207">
        <f>D69+D68</f>
        <v>0</v>
      </c>
      <c r="E67" s="207">
        <f>E69+E68</f>
        <v>0</v>
      </c>
    </row>
    <row r="68" spans="1:5" s="198" customFormat="1" ht="81" hidden="1" customHeight="1">
      <c r="A68" s="205" t="s">
        <v>417</v>
      </c>
      <c r="B68" s="206" t="s">
        <v>418</v>
      </c>
      <c r="C68" s="207">
        <f>1800000-1800000</f>
        <v>0</v>
      </c>
      <c r="D68" s="207">
        <f>1800000-1800000</f>
        <v>0</v>
      </c>
      <c r="E68" s="207">
        <f>1800000-1800000</f>
        <v>0</v>
      </c>
    </row>
    <row r="69" spans="1:5" s="198" customFormat="1" ht="40.5" hidden="1">
      <c r="A69" s="205" t="s">
        <v>419</v>
      </c>
      <c r="B69" s="206" t="s">
        <v>420</v>
      </c>
      <c r="C69" s="207"/>
      <c r="D69" s="207"/>
      <c r="E69" s="207"/>
    </row>
    <row r="70" spans="1:5" s="198" customFormat="1" ht="40.5" hidden="1">
      <c r="A70" s="202" t="s">
        <v>421</v>
      </c>
      <c r="B70" s="203" t="s">
        <v>422</v>
      </c>
      <c r="C70" s="204"/>
      <c r="D70" s="204"/>
      <c r="E70" s="204"/>
    </row>
    <row r="71" spans="1:5" s="198" customFormat="1" ht="20.25" hidden="1">
      <c r="A71" s="205" t="s">
        <v>423</v>
      </c>
      <c r="B71" s="206" t="s">
        <v>424</v>
      </c>
      <c r="C71" s="207"/>
      <c r="D71" s="207"/>
      <c r="E71" s="207"/>
    </row>
    <row r="72" spans="1:5" s="198" customFormat="1" ht="60.75" hidden="1">
      <c r="A72" s="205" t="s">
        <v>425</v>
      </c>
      <c r="B72" s="206" t="s">
        <v>426</v>
      </c>
      <c r="C72" s="207"/>
      <c r="D72" s="207"/>
      <c r="E72" s="207"/>
    </row>
    <row r="73" spans="1:5" s="198" customFormat="1" ht="60.75" hidden="1">
      <c r="A73" s="205" t="s">
        <v>427</v>
      </c>
      <c r="B73" s="206" t="s">
        <v>428</v>
      </c>
      <c r="C73" s="207"/>
      <c r="D73" s="207"/>
      <c r="E73" s="207"/>
    </row>
    <row r="74" spans="1:5" s="198" customFormat="1" ht="40.5">
      <c r="A74" s="202" t="s">
        <v>429</v>
      </c>
      <c r="B74" s="203" t="s">
        <v>430</v>
      </c>
      <c r="C74" s="204">
        <f>C75</f>
        <v>5000</v>
      </c>
      <c r="D74" s="204">
        <f>D75</f>
        <v>7892.95</v>
      </c>
      <c r="E74" s="204">
        <f t="shared" ref="E74:E83" si="4">D74/C74*100</f>
        <v>157.85899999999998</v>
      </c>
    </row>
    <row r="75" spans="1:5" s="198" customFormat="1" ht="102" customHeight="1">
      <c r="A75" s="205" t="s">
        <v>431</v>
      </c>
      <c r="B75" s="221" t="s">
        <v>432</v>
      </c>
      <c r="C75" s="207">
        <f>C76+C78</f>
        <v>5000</v>
      </c>
      <c r="D75" s="207">
        <f>D76+D78</f>
        <v>7892.95</v>
      </c>
      <c r="E75" s="207">
        <f t="shared" si="4"/>
        <v>157.85899999999998</v>
      </c>
    </row>
    <row r="76" spans="1:5" s="198" customFormat="1" ht="0.75" customHeight="1">
      <c r="A76" s="205" t="s">
        <v>433</v>
      </c>
      <c r="B76" s="206" t="s">
        <v>434</v>
      </c>
      <c r="C76" s="207">
        <f>C77</f>
        <v>0</v>
      </c>
      <c r="D76" s="207">
        <f>D77</f>
        <v>0</v>
      </c>
      <c r="E76" s="207" t="e">
        <f t="shared" si="4"/>
        <v>#DIV/0!</v>
      </c>
    </row>
    <row r="77" spans="1:5" s="198" customFormat="1" ht="88.5" hidden="1" customHeight="1">
      <c r="A77" s="205" t="s">
        <v>435</v>
      </c>
      <c r="B77" s="231" t="s">
        <v>436</v>
      </c>
      <c r="C77" s="207">
        <v>0</v>
      </c>
      <c r="D77" s="207">
        <v>0</v>
      </c>
      <c r="E77" s="207" t="e">
        <f t="shared" si="4"/>
        <v>#DIV/0!</v>
      </c>
    </row>
    <row r="78" spans="1:5" s="233" customFormat="1" ht="83.25" customHeight="1">
      <c r="A78" s="232" t="s">
        <v>437</v>
      </c>
      <c r="B78" s="229" t="s">
        <v>438</v>
      </c>
      <c r="C78" s="230">
        <f>C79</f>
        <v>5000</v>
      </c>
      <c r="D78" s="230">
        <f>D79</f>
        <v>7892.95</v>
      </c>
      <c r="E78" s="207">
        <f t="shared" si="4"/>
        <v>157.85899999999998</v>
      </c>
    </row>
    <row r="79" spans="1:5" s="233" customFormat="1" ht="84" customHeight="1">
      <c r="A79" s="232" t="s">
        <v>439</v>
      </c>
      <c r="B79" s="229" t="s">
        <v>440</v>
      </c>
      <c r="C79" s="230">
        <v>5000</v>
      </c>
      <c r="D79" s="230">
        <v>7892.95</v>
      </c>
      <c r="E79" s="207">
        <f t="shared" si="4"/>
        <v>157.85899999999998</v>
      </c>
    </row>
    <row r="80" spans="1:5" s="198" customFormat="1" ht="42" customHeight="1">
      <c r="A80" s="234" t="s">
        <v>441</v>
      </c>
      <c r="B80" s="235" t="s">
        <v>442</v>
      </c>
      <c r="C80" s="236">
        <f>C81+C84</f>
        <v>16500</v>
      </c>
      <c r="D80" s="236">
        <f>D81+D84</f>
        <v>6133.32</v>
      </c>
      <c r="E80" s="236">
        <f t="shared" si="4"/>
        <v>37.17163636363636</v>
      </c>
    </row>
    <row r="81" spans="1:5" s="198" customFormat="1" ht="20.25">
      <c r="A81" s="228" t="s">
        <v>443</v>
      </c>
      <c r="B81" s="229" t="s">
        <v>444</v>
      </c>
      <c r="C81" s="230">
        <f>C82</f>
        <v>16500</v>
      </c>
      <c r="D81" s="230">
        <f>D82</f>
        <v>6133.32</v>
      </c>
      <c r="E81" s="230">
        <f t="shared" si="4"/>
        <v>37.17163636363636</v>
      </c>
    </row>
    <row r="82" spans="1:5" s="198" customFormat="1" ht="20.25">
      <c r="A82" s="228" t="s">
        <v>445</v>
      </c>
      <c r="B82" s="229" t="s">
        <v>446</v>
      </c>
      <c r="C82" s="230">
        <f>C83</f>
        <v>16500</v>
      </c>
      <c r="D82" s="230">
        <f>D83</f>
        <v>6133.32</v>
      </c>
      <c r="E82" s="230">
        <f t="shared" si="4"/>
        <v>37.17163636363636</v>
      </c>
    </row>
    <row r="83" spans="1:5" s="198" customFormat="1" ht="40.5">
      <c r="A83" s="228" t="s">
        <v>447</v>
      </c>
      <c r="B83" s="229" t="s">
        <v>448</v>
      </c>
      <c r="C83" s="230">
        <v>16500</v>
      </c>
      <c r="D83" s="230">
        <v>6133.32</v>
      </c>
      <c r="E83" s="230">
        <f t="shared" si="4"/>
        <v>37.17163636363636</v>
      </c>
    </row>
    <row r="84" spans="1:5" s="198" customFormat="1" ht="34.5" hidden="1" customHeight="1">
      <c r="A84" s="205" t="s">
        <v>449</v>
      </c>
      <c r="B84" s="237" t="s">
        <v>450</v>
      </c>
      <c r="C84" s="207">
        <f t="shared" ref="C84:E85" si="5">C85</f>
        <v>0</v>
      </c>
      <c r="D84" s="207">
        <f t="shared" si="5"/>
        <v>0</v>
      </c>
      <c r="E84" s="207">
        <f t="shared" si="5"/>
        <v>0</v>
      </c>
    </row>
    <row r="85" spans="1:5" s="198" customFormat="1" ht="38.25" hidden="1" customHeight="1">
      <c r="A85" s="205" t="s">
        <v>451</v>
      </c>
      <c r="B85" s="238" t="s">
        <v>452</v>
      </c>
      <c r="C85" s="207">
        <f t="shared" si="5"/>
        <v>0</v>
      </c>
      <c r="D85" s="207">
        <f t="shared" si="5"/>
        <v>0</v>
      </c>
      <c r="E85" s="207">
        <f t="shared" si="5"/>
        <v>0</v>
      </c>
    </row>
    <row r="86" spans="1:5" s="198" customFormat="1" ht="42.75" hidden="1" customHeight="1">
      <c r="A86" s="205" t="s">
        <v>453</v>
      </c>
      <c r="B86" s="238" t="s">
        <v>454</v>
      </c>
      <c r="C86" s="207"/>
      <c r="D86" s="207"/>
      <c r="E86" s="207"/>
    </row>
    <row r="87" spans="1:5" s="198" customFormat="1" ht="1.5" hidden="1" customHeight="1">
      <c r="A87" s="202" t="s">
        <v>455</v>
      </c>
      <c r="B87" s="203" t="s">
        <v>456</v>
      </c>
      <c r="C87" s="204">
        <f>C88+C91</f>
        <v>0</v>
      </c>
      <c r="D87" s="204">
        <f>D88+D91</f>
        <v>0</v>
      </c>
      <c r="E87" s="204">
        <f>E88+E91</f>
        <v>0</v>
      </c>
    </row>
    <row r="88" spans="1:5" s="198" customFormat="1" ht="86.25" hidden="1" customHeight="1">
      <c r="A88" s="205" t="s">
        <v>457</v>
      </c>
      <c r="B88" s="206" t="s">
        <v>458</v>
      </c>
      <c r="C88" s="204">
        <f t="shared" ref="C88:E89" si="6">C89</f>
        <v>0</v>
      </c>
      <c r="D88" s="204">
        <f t="shared" si="6"/>
        <v>0</v>
      </c>
      <c r="E88" s="204">
        <f t="shared" si="6"/>
        <v>0</v>
      </c>
    </row>
    <row r="89" spans="1:5" s="198" customFormat="1" ht="92.25" hidden="1" customHeight="1">
      <c r="A89" s="205" t="s">
        <v>459</v>
      </c>
      <c r="B89" s="206" t="s">
        <v>460</v>
      </c>
      <c r="C89" s="204">
        <f t="shared" si="6"/>
        <v>0</v>
      </c>
      <c r="D89" s="204">
        <f t="shared" si="6"/>
        <v>0</v>
      </c>
      <c r="E89" s="204">
        <f t="shared" si="6"/>
        <v>0</v>
      </c>
    </row>
    <row r="90" spans="1:5" s="198" customFormat="1" ht="111" hidden="1" customHeight="1">
      <c r="A90" s="205" t="s">
        <v>461</v>
      </c>
      <c r="B90" s="206" t="s">
        <v>462</v>
      </c>
      <c r="C90" s="207">
        <v>0</v>
      </c>
      <c r="D90" s="207">
        <v>0</v>
      </c>
      <c r="E90" s="207">
        <v>0</v>
      </c>
    </row>
    <row r="91" spans="1:5" s="198" customFormat="1" ht="60.75" hidden="1">
      <c r="A91" s="205" t="s">
        <v>463</v>
      </c>
      <c r="B91" s="206" t="s">
        <v>464</v>
      </c>
      <c r="C91" s="207">
        <f t="shared" ref="C91:E92" si="7">C92</f>
        <v>0</v>
      </c>
      <c r="D91" s="207">
        <f t="shared" si="7"/>
        <v>0</v>
      </c>
      <c r="E91" s="207">
        <f t="shared" si="7"/>
        <v>0</v>
      </c>
    </row>
    <row r="92" spans="1:5" s="198" customFormat="1" ht="39" hidden="1" customHeight="1">
      <c r="A92" s="205" t="s">
        <v>465</v>
      </c>
      <c r="B92" s="206" t="s">
        <v>466</v>
      </c>
      <c r="C92" s="207">
        <f t="shared" si="7"/>
        <v>0</v>
      </c>
      <c r="D92" s="207">
        <f t="shared" si="7"/>
        <v>0</v>
      </c>
      <c r="E92" s="207">
        <f t="shared" si="7"/>
        <v>0</v>
      </c>
    </row>
    <row r="93" spans="1:5" s="198" customFormat="1" ht="39.75" hidden="1" customHeight="1">
      <c r="A93" s="205" t="s">
        <v>467</v>
      </c>
      <c r="B93" s="206" t="s">
        <v>468</v>
      </c>
      <c r="C93" s="207">
        <v>0</v>
      </c>
      <c r="D93" s="207">
        <v>0</v>
      </c>
      <c r="E93" s="207">
        <v>0</v>
      </c>
    </row>
    <row r="94" spans="1:5" s="198" customFormat="1" ht="60.75" hidden="1">
      <c r="A94" s="205" t="s">
        <v>469</v>
      </c>
      <c r="B94" s="206" t="s">
        <v>470</v>
      </c>
      <c r="C94" s="207"/>
      <c r="D94" s="207"/>
      <c r="E94" s="207"/>
    </row>
    <row r="95" spans="1:5" s="198" customFormat="1" ht="60.75" hidden="1">
      <c r="A95" s="205" t="s">
        <v>471</v>
      </c>
      <c r="B95" s="206" t="s">
        <v>472</v>
      </c>
      <c r="C95" s="207"/>
      <c r="D95" s="207"/>
      <c r="E95" s="207"/>
    </row>
    <row r="96" spans="1:5" s="198" customFormat="1" ht="20.25" hidden="1">
      <c r="A96" s="202" t="s">
        <v>473</v>
      </c>
      <c r="B96" s="203" t="s">
        <v>474</v>
      </c>
      <c r="C96" s="204">
        <f>C97+C100+C103+C105+C109+C113+C110+C112+C107</f>
        <v>0</v>
      </c>
      <c r="D96" s="204">
        <f>D97+D100+D103+D105+D109+D113+D110+D112+D107</f>
        <v>0</v>
      </c>
      <c r="E96" s="204">
        <f>E97+E100+E103+E105+E109+E113+E110+E112+E107</f>
        <v>0</v>
      </c>
    </row>
    <row r="97" spans="1:5" s="198" customFormat="1" ht="40.5" hidden="1">
      <c r="A97" s="205" t="s">
        <v>475</v>
      </c>
      <c r="B97" s="206" t="s">
        <v>476</v>
      </c>
      <c r="C97" s="204"/>
      <c r="D97" s="204"/>
      <c r="E97" s="204"/>
    </row>
    <row r="98" spans="1:5" s="198" customFormat="1" ht="81" hidden="1">
      <c r="A98" s="205" t="s">
        <v>477</v>
      </c>
      <c r="B98" s="206" t="s">
        <v>478</v>
      </c>
      <c r="C98" s="204"/>
      <c r="D98" s="204"/>
      <c r="E98" s="204"/>
    </row>
    <row r="99" spans="1:5" s="198" customFormat="1" ht="60.75" hidden="1">
      <c r="A99" s="205" t="s">
        <v>479</v>
      </c>
      <c r="B99" s="206" t="s">
        <v>480</v>
      </c>
      <c r="C99" s="204"/>
      <c r="D99" s="204"/>
      <c r="E99" s="204"/>
    </row>
    <row r="100" spans="1:5" s="198" customFormat="1" ht="60.75" hidden="1">
      <c r="A100" s="205" t="s">
        <v>481</v>
      </c>
      <c r="B100" s="206" t="s">
        <v>482</v>
      </c>
      <c r="C100" s="204"/>
      <c r="D100" s="204"/>
      <c r="E100" s="204"/>
    </row>
    <row r="101" spans="1:5" s="198" customFormat="1" ht="20.25" hidden="1">
      <c r="A101" s="205"/>
      <c r="B101" s="206"/>
      <c r="C101" s="204"/>
      <c r="D101" s="204"/>
      <c r="E101" s="204"/>
    </row>
    <row r="102" spans="1:5" s="198" customFormat="1" ht="20.25" hidden="1">
      <c r="A102" s="205"/>
      <c r="B102" s="206"/>
      <c r="C102" s="204"/>
      <c r="D102" s="204"/>
      <c r="E102" s="204"/>
    </row>
    <row r="103" spans="1:5" s="198" customFormat="1" ht="40.5" hidden="1">
      <c r="A103" s="205" t="s">
        <v>483</v>
      </c>
      <c r="B103" s="206" t="s">
        <v>484</v>
      </c>
      <c r="C103" s="204"/>
      <c r="D103" s="204"/>
      <c r="E103" s="204"/>
    </row>
    <row r="104" spans="1:5" s="198" customFormat="1" ht="60.75" hidden="1">
      <c r="A104" s="205" t="s">
        <v>485</v>
      </c>
      <c r="B104" s="206" t="s">
        <v>486</v>
      </c>
      <c r="C104" s="207"/>
      <c r="D104" s="207"/>
      <c r="E104" s="207"/>
    </row>
    <row r="105" spans="1:5" s="198" customFormat="1" ht="101.25" hidden="1">
      <c r="A105" s="205" t="s">
        <v>487</v>
      </c>
      <c r="B105" s="206" t="s">
        <v>488</v>
      </c>
      <c r="C105" s="207">
        <f>C106</f>
        <v>0</v>
      </c>
      <c r="D105" s="207">
        <f>D106</f>
        <v>0</v>
      </c>
      <c r="E105" s="207">
        <f>E106</f>
        <v>0</v>
      </c>
    </row>
    <row r="106" spans="1:5" s="198" customFormat="1" ht="20.25" hidden="1">
      <c r="A106" s="205" t="s">
        <v>489</v>
      </c>
      <c r="B106" s="206" t="s">
        <v>490</v>
      </c>
      <c r="C106" s="207"/>
      <c r="D106" s="207"/>
      <c r="E106" s="207"/>
    </row>
    <row r="107" spans="1:5" s="198" customFormat="1" ht="37.5" hidden="1" customHeight="1">
      <c r="A107" s="205" t="s">
        <v>491</v>
      </c>
      <c r="B107" s="206" t="s">
        <v>492</v>
      </c>
      <c r="C107" s="207">
        <f>C108</f>
        <v>0</v>
      </c>
      <c r="D107" s="207">
        <f>D108</f>
        <v>0</v>
      </c>
      <c r="E107" s="207">
        <f>E108</f>
        <v>0</v>
      </c>
    </row>
    <row r="108" spans="1:5" s="198" customFormat="1" ht="37.5" hidden="1" customHeight="1">
      <c r="A108" s="205" t="s">
        <v>493</v>
      </c>
      <c r="B108" s="206" t="s">
        <v>494</v>
      </c>
      <c r="C108" s="207">
        <v>0</v>
      </c>
      <c r="D108" s="207">
        <v>0</v>
      </c>
      <c r="E108" s="207">
        <v>0</v>
      </c>
    </row>
    <row r="109" spans="1:5" s="198" customFormat="1" ht="60.75" hidden="1">
      <c r="A109" s="239" t="s">
        <v>495</v>
      </c>
      <c r="B109" s="206" t="s">
        <v>496</v>
      </c>
      <c r="C109" s="207">
        <v>0</v>
      </c>
      <c r="D109" s="207">
        <v>0</v>
      </c>
      <c r="E109" s="207">
        <v>0</v>
      </c>
    </row>
    <row r="110" spans="1:5" s="242" customFormat="1" ht="60.75" hidden="1">
      <c r="A110" s="240" t="s">
        <v>497</v>
      </c>
      <c r="B110" s="241" t="s">
        <v>498</v>
      </c>
      <c r="C110" s="207">
        <f>C111</f>
        <v>0</v>
      </c>
      <c r="D110" s="207">
        <f>D111</f>
        <v>0</v>
      </c>
      <c r="E110" s="207">
        <f>E111</f>
        <v>0</v>
      </c>
    </row>
    <row r="111" spans="1:5" s="242" customFormat="1" ht="60.75" hidden="1">
      <c r="A111" s="240" t="s">
        <v>499</v>
      </c>
      <c r="B111" s="241" t="s">
        <v>500</v>
      </c>
      <c r="C111" s="207"/>
      <c r="D111" s="207"/>
      <c r="E111" s="207"/>
    </row>
    <row r="112" spans="1:5" s="242" customFormat="1" ht="72" hidden="1" customHeight="1">
      <c r="A112" s="240" t="s">
        <v>501</v>
      </c>
      <c r="B112" s="241" t="s">
        <v>502</v>
      </c>
      <c r="C112" s="207">
        <v>0</v>
      </c>
      <c r="D112" s="207">
        <v>0</v>
      </c>
      <c r="E112" s="207">
        <v>0</v>
      </c>
    </row>
    <row r="113" spans="1:5" s="198" customFormat="1" ht="40.5" hidden="1">
      <c r="A113" s="239" t="s">
        <v>503</v>
      </c>
      <c r="B113" s="206" t="s">
        <v>504</v>
      </c>
      <c r="C113" s="207">
        <f>C114</f>
        <v>0</v>
      </c>
      <c r="D113" s="207">
        <f>D114</f>
        <v>0</v>
      </c>
      <c r="E113" s="207">
        <f>E114</f>
        <v>0</v>
      </c>
    </row>
    <row r="114" spans="1:5" s="198" customFormat="1" ht="51.75" hidden="1" customHeight="1">
      <c r="A114" s="239" t="s">
        <v>505</v>
      </c>
      <c r="B114" s="210" t="s">
        <v>506</v>
      </c>
      <c r="C114" s="207">
        <v>0</v>
      </c>
      <c r="D114" s="207">
        <v>0</v>
      </c>
      <c r="E114" s="207">
        <v>0</v>
      </c>
    </row>
    <row r="115" spans="1:5" s="245" customFormat="1" ht="63.75" hidden="1" customHeight="1">
      <c r="A115" s="243" t="s">
        <v>507</v>
      </c>
      <c r="B115" s="244" t="s">
        <v>508</v>
      </c>
      <c r="C115" s="204"/>
      <c r="D115" s="204"/>
      <c r="E115" s="204"/>
    </row>
    <row r="116" spans="1:5" s="245" customFormat="1" ht="39.75" hidden="1" customHeight="1">
      <c r="A116" s="246" t="s">
        <v>509</v>
      </c>
      <c r="B116" s="247" t="s">
        <v>510</v>
      </c>
      <c r="C116" s="204"/>
      <c r="D116" s="204"/>
      <c r="E116" s="204"/>
    </row>
    <row r="117" spans="1:5" s="245" customFormat="1" ht="60.75" hidden="1">
      <c r="A117" s="246" t="s">
        <v>511</v>
      </c>
      <c r="B117" s="347" t="s">
        <v>512</v>
      </c>
      <c r="C117" s="207"/>
      <c r="D117" s="207"/>
      <c r="E117" s="207"/>
    </row>
    <row r="118" spans="1:5" s="245" customFormat="1" ht="20.25">
      <c r="A118" s="234" t="s">
        <v>733</v>
      </c>
      <c r="B118" s="349" t="s">
        <v>735</v>
      </c>
      <c r="C118" s="236">
        <f>C119</f>
        <v>0</v>
      </c>
      <c r="D118" s="204">
        <f>D119</f>
        <v>1500</v>
      </c>
      <c r="E118" s="204">
        <v>0</v>
      </c>
    </row>
    <row r="119" spans="1:5" s="245" customFormat="1" ht="20.25">
      <c r="A119" s="228" t="s">
        <v>734</v>
      </c>
      <c r="B119" s="348" t="s">
        <v>736</v>
      </c>
      <c r="C119" s="230"/>
      <c r="D119" s="207">
        <v>1500</v>
      </c>
      <c r="E119" s="207">
        <v>0</v>
      </c>
    </row>
    <row r="120" spans="1:5" s="198" customFormat="1" ht="21.75" customHeight="1">
      <c r="A120" s="202" t="s">
        <v>513</v>
      </c>
      <c r="B120" s="248" t="s">
        <v>514</v>
      </c>
      <c r="C120" s="204">
        <f>C121+C222+C207+C219</f>
        <v>31772450.949999999</v>
      </c>
      <c r="D120" s="204">
        <f>D121+D222+D207+D219</f>
        <v>1926642.9500000002</v>
      </c>
      <c r="E120" s="204">
        <f>D120/C120*100</f>
        <v>6.0638789026126423</v>
      </c>
    </row>
    <row r="121" spans="1:5" s="198" customFormat="1" ht="43.5" customHeight="1">
      <c r="A121" s="228" t="s">
        <v>515</v>
      </c>
      <c r="B121" s="229" t="s">
        <v>516</v>
      </c>
      <c r="C121" s="230">
        <f>C122+C127+C184+C201+H190+C172+C195</f>
        <v>31772450.949999999</v>
      </c>
      <c r="D121" s="230">
        <f>D122+D127+D184+D201+I190+D172+D195</f>
        <v>1926642.9500000002</v>
      </c>
      <c r="E121" s="230">
        <f>D121/C121*100</f>
        <v>6.0638789026126423</v>
      </c>
    </row>
    <row r="122" spans="1:5" s="198" customFormat="1" ht="0.75" hidden="1" customHeight="1">
      <c r="A122" s="202"/>
      <c r="B122" s="249"/>
      <c r="C122" s="204"/>
      <c r="D122" s="204"/>
      <c r="E122" s="204"/>
    </row>
    <row r="123" spans="1:5" s="198" customFormat="1" ht="27.75" hidden="1" customHeight="1">
      <c r="A123" s="205"/>
      <c r="B123" s="206"/>
      <c r="C123" s="204"/>
      <c r="D123" s="204"/>
      <c r="E123" s="204"/>
    </row>
    <row r="124" spans="1:5" s="198" customFormat="1" ht="20.25" hidden="1">
      <c r="A124" s="205"/>
      <c r="B124" s="206"/>
      <c r="C124" s="207"/>
      <c r="D124" s="207"/>
      <c r="E124" s="207"/>
    </row>
    <row r="125" spans="1:5" s="198" customFormat="1" ht="40.5" hidden="1">
      <c r="A125" s="205" t="s">
        <v>517</v>
      </c>
      <c r="B125" s="206" t="s">
        <v>518</v>
      </c>
      <c r="C125" s="204">
        <f>C126</f>
        <v>0</v>
      </c>
      <c r="D125" s="204">
        <f>D126</f>
        <v>0</v>
      </c>
      <c r="E125" s="204">
        <f>E126</f>
        <v>0</v>
      </c>
    </row>
    <row r="126" spans="1:5" s="198" customFormat="1" ht="40.5" hidden="1">
      <c r="A126" s="205" t="s">
        <v>519</v>
      </c>
      <c r="B126" s="206" t="s">
        <v>520</v>
      </c>
      <c r="C126" s="207"/>
      <c r="D126" s="207"/>
      <c r="E126" s="207"/>
    </row>
    <row r="127" spans="1:5" s="198" customFormat="1" ht="60.75" hidden="1">
      <c r="A127" s="202" t="s">
        <v>521</v>
      </c>
      <c r="B127" s="203" t="s">
        <v>522</v>
      </c>
      <c r="C127" s="204">
        <f>C128+C130+C132+C134+C136+C138+C140+C142+C144+C146+C148+C150+C152+C157+C162+C164+C166+C168+C170</f>
        <v>0</v>
      </c>
      <c r="D127" s="204">
        <f>D128+D130+D132+D134+D136+D138+D140+D142+D144+D146+D148+D150+D152+D157+D162+D164+D166+D168+D170</f>
        <v>0</v>
      </c>
      <c r="E127" s="204">
        <f>E128+E130+E132+E134+E136+E138+E140+E142+E144+E146+E148+E150+E152+E157+E162+E164+E166+E168+E170</f>
        <v>0</v>
      </c>
    </row>
    <row r="128" spans="1:5" s="198" customFormat="1" ht="40.5" hidden="1">
      <c r="A128" s="205" t="s">
        <v>523</v>
      </c>
      <c r="B128" s="206" t="s">
        <v>524</v>
      </c>
      <c r="C128" s="204"/>
      <c r="D128" s="204"/>
      <c r="E128" s="204"/>
    </row>
    <row r="129" spans="1:5" s="198" customFormat="1" ht="40.5" hidden="1">
      <c r="A129" s="205" t="s">
        <v>525</v>
      </c>
      <c r="B129" s="206" t="s">
        <v>526</v>
      </c>
      <c r="C129" s="207"/>
      <c r="D129" s="207"/>
      <c r="E129" s="207"/>
    </row>
    <row r="130" spans="1:5" s="198" customFormat="1" ht="20.25" hidden="1">
      <c r="A130" s="205" t="s">
        <v>527</v>
      </c>
      <c r="B130" s="206" t="s">
        <v>528</v>
      </c>
      <c r="C130" s="204">
        <f>C131</f>
        <v>0</v>
      </c>
      <c r="D130" s="204">
        <f>D131</f>
        <v>0</v>
      </c>
      <c r="E130" s="204">
        <f>E131</f>
        <v>0</v>
      </c>
    </row>
    <row r="131" spans="1:5" s="198" customFormat="1" ht="40.5" hidden="1">
      <c r="A131" s="205" t="s">
        <v>529</v>
      </c>
      <c r="B131" s="213" t="s">
        <v>530</v>
      </c>
      <c r="C131" s="207"/>
      <c r="D131" s="207"/>
      <c r="E131" s="207"/>
    </row>
    <row r="132" spans="1:5" s="198" customFormat="1" ht="40.5" hidden="1">
      <c r="A132" s="205" t="s">
        <v>531</v>
      </c>
      <c r="B132" s="250" t="s">
        <v>532</v>
      </c>
      <c r="C132" s="204">
        <f>C133</f>
        <v>0</v>
      </c>
      <c r="D132" s="204">
        <f>D133</f>
        <v>0</v>
      </c>
      <c r="E132" s="204">
        <f>E133</f>
        <v>0</v>
      </c>
    </row>
    <row r="133" spans="1:5" s="198" customFormat="1" ht="60.75" hidden="1">
      <c r="A133" s="205" t="s">
        <v>533</v>
      </c>
      <c r="B133" s="250" t="s">
        <v>534</v>
      </c>
      <c r="C133" s="207"/>
      <c r="D133" s="207"/>
      <c r="E133" s="207"/>
    </row>
    <row r="134" spans="1:5" s="198" customFormat="1" ht="20.25" hidden="1">
      <c r="A134" s="205" t="s">
        <v>535</v>
      </c>
      <c r="B134" s="206" t="s">
        <v>536</v>
      </c>
      <c r="C134" s="204"/>
      <c r="D134" s="204"/>
      <c r="E134" s="204"/>
    </row>
    <row r="135" spans="1:5" s="198" customFormat="1" ht="40.5" hidden="1">
      <c r="A135" s="205" t="s">
        <v>537</v>
      </c>
      <c r="B135" s="206" t="s">
        <v>538</v>
      </c>
      <c r="C135" s="207"/>
      <c r="D135" s="207"/>
      <c r="E135" s="207"/>
    </row>
    <row r="136" spans="1:5" s="198" customFormat="1" ht="60.75" hidden="1">
      <c r="A136" s="205" t="s">
        <v>539</v>
      </c>
      <c r="B136" s="206" t="s">
        <v>540</v>
      </c>
      <c r="C136" s="204">
        <f>C137</f>
        <v>0</v>
      </c>
      <c r="D136" s="204">
        <f>D137</f>
        <v>0</v>
      </c>
      <c r="E136" s="204">
        <f>E137</f>
        <v>0</v>
      </c>
    </row>
    <row r="137" spans="1:5" s="198" customFormat="1" ht="60.75" hidden="1">
      <c r="A137" s="205" t="s">
        <v>541</v>
      </c>
      <c r="B137" s="206" t="s">
        <v>542</v>
      </c>
      <c r="C137" s="207"/>
      <c r="D137" s="207"/>
      <c r="E137" s="207"/>
    </row>
    <row r="138" spans="1:5" s="198" customFormat="1" ht="40.5" hidden="1">
      <c r="A138" s="205" t="s">
        <v>543</v>
      </c>
      <c r="B138" s="206" t="s">
        <v>544</v>
      </c>
      <c r="C138" s="204"/>
      <c r="D138" s="204"/>
      <c r="E138" s="204"/>
    </row>
    <row r="139" spans="1:5" s="198" customFormat="1" ht="60.75" hidden="1">
      <c r="A139" s="205" t="s">
        <v>545</v>
      </c>
      <c r="B139" s="206" t="s">
        <v>546</v>
      </c>
      <c r="C139" s="207"/>
      <c r="D139" s="207"/>
      <c r="E139" s="207"/>
    </row>
    <row r="140" spans="1:5" s="198" customFormat="1" ht="60.75" hidden="1">
      <c r="A140" s="205" t="s">
        <v>547</v>
      </c>
      <c r="B140" s="213" t="s">
        <v>548</v>
      </c>
      <c r="C140" s="204">
        <f>C141</f>
        <v>0</v>
      </c>
      <c r="D140" s="204">
        <f>D141</f>
        <v>0</v>
      </c>
      <c r="E140" s="204">
        <f>E141</f>
        <v>0</v>
      </c>
    </row>
    <row r="141" spans="1:5" s="198" customFormat="1" ht="60.75" hidden="1">
      <c r="A141" s="205" t="s">
        <v>549</v>
      </c>
      <c r="B141" s="213" t="s">
        <v>550</v>
      </c>
      <c r="C141" s="207"/>
      <c r="D141" s="207"/>
      <c r="E141" s="207"/>
    </row>
    <row r="142" spans="1:5" s="198" customFormat="1" ht="40.5" hidden="1">
      <c r="A142" s="205" t="s">
        <v>551</v>
      </c>
      <c r="B142" s="206" t="s">
        <v>552</v>
      </c>
      <c r="C142" s="204">
        <f>C143</f>
        <v>0</v>
      </c>
      <c r="D142" s="204">
        <f>D143</f>
        <v>0</v>
      </c>
      <c r="E142" s="204">
        <f>E143</f>
        <v>0</v>
      </c>
    </row>
    <row r="143" spans="1:5" s="198" customFormat="1" ht="40.5" hidden="1">
      <c r="A143" s="205" t="s">
        <v>553</v>
      </c>
      <c r="B143" s="206" t="s">
        <v>554</v>
      </c>
      <c r="C143" s="207"/>
      <c r="D143" s="207"/>
      <c r="E143" s="207"/>
    </row>
    <row r="144" spans="1:5" s="198" customFormat="1" ht="81" hidden="1">
      <c r="A144" s="205" t="s">
        <v>555</v>
      </c>
      <c r="B144" s="251" t="s">
        <v>556</v>
      </c>
      <c r="C144" s="207">
        <f>C145</f>
        <v>0</v>
      </c>
      <c r="D144" s="207">
        <f>D145</f>
        <v>0</v>
      </c>
      <c r="E144" s="207">
        <f>E145</f>
        <v>0</v>
      </c>
    </row>
    <row r="145" spans="1:5" s="198" customFormat="1" ht="50.25" hidden="1" customHeight="1">
      <c r="A145" s="205" t="s">
        <v>557</v>
      </c>
      <c r="B145" s="251" t="s">
        <v>558</v>
      </c>
      <c r="C145" s="207"/>
      <c r="D145" s="207"/>
      <c r="E145" s="207"/>
    </row>
    <row r="146" spans="1:5" s="198" customFormat="1" ht="40.5" hidden="1">
      <c r="A146" s="205" t="s">
        <v>559</v>
      </c>
      <c r="B146" s="213" t="s">
        <v>560</v>
      </c>
      <c r="C146" s="204">
        <f>C147</f>
        <v>0</v>
      </c>
      <c r="D146" s="204">
        <f>D147</f>
        <v>0</v>
      </c>
      <c r="E146" s="204">
        <f>E147</f>
        <v>0</v>
      </c>
    </row>
    <row r="147" spans="1:5" s="198" customFormat="1" ht="40.5" hidden="1">
      <c r="A147" s="205" t="s">
        <v>561</v>
      </c>
      <c r="B147" s="213" t="s">
        <v>562</v>
      </c>
      <c r="C147" s="207"/>
      <c r="D147" s="207"/>
      <c r="E147" s="207"/>
    </row>
    <row r="148" spans="1:5" s="198" customFormat="1" ht="40.5" hidden="1">
      <c r="A148" s="205" t="s">
        <v>563</v>
      </c>
      <c r="B148" s="251" t="s">
        <v>564</v>
      </c>
      <c r="C148" s="204">
        <f>C149</f>
        <v>0</v>
      </c>
      <c r="D148" s="204">
        <f>D149</f>
        <v>0</v>
      </c>
      <c r="E148" s="204">
        <f>E149</f>
        <v>0</v>
      </c>
    </row>
    <row r="149" spans="1:5" s="198" customFormat="1" ht="40.5" hidden="1">
      <c r="A149" s="205" t="s">
        <v>565</v>
      </c>
      <c r="B149" s="251" t="s">
        <v>566</v>
      </c>
      <c r="C149" s="207"/>
      <c r="D149" s="207"/>
      <c r="E149" s="207"/>
    </row>
    <row r="150" spans="1:5" s="198" customFormat="1" ht="40.5" hidden="1">
      <c r="A150" s="205" t="s">
        <v>567</v>
      </c>
      <c r="B150" s="206" t="s">
        <v>568</v>
      </c>
      <c r="C150" s="204">
        <f>C151</f>
        <v>0</v>
      </c>
      <c r="D150" s="204">
        <f>D151</f>
        <v>0</v>
      </c>
      <c r="E150" s="204">
        <f>E151</f>
        <v>0</v>
      </c>
    </row>
    <row r="151" spans="1:5" s="198" customFormat="1" ht="60.75" hidden="1">
      <c r="A151" s="205" t="s">
        <v>569</v>
      </c>
      <c r="B151" s="206" t="s">
        <v>570</v>
      </c>
      <c r="C151" s="207"/>
      <c r="D151" s="207"/>
      <c r="E151" s="207"/>
    </row>
    <row r="152" spans="1:5" s="198" customFormat="1" ht="101.25" hidden="1">
      <c r="A152" s="205" t="s">
        <v>571</v>
      </c>
      <c r="B152" s="206" t="s">
        <v>572</v>
      </c>
      <c r="C152" s="204">
        <f>C153</f>
        <v>0</v>
      </c>
      <c r="D152" s="204">
        <f>D153</f>
        <v>0</v>
      </c>
      <c r="E152" s="204">
        <f>E153</f>
        <v>0</v>
      </c>
    </row>
    <row r="153" spans="1:5" s="198" customFormat="1" ht="101.25" hidden="1">
      <c r="A153" s="205" t="s">
        <v>573</v>
      </c>
      <c r="B153" s="206" t="s">
        <v>574</v>
      </c>
      <c r="C153" s="207">
        <f>C154+C155+C156</f>
        <v>0</v>
      </c>
      <c r="D153" s="207">
        <f>D154+D155+D156</f>
        <v>0</v>
      </c>
      <c r="E153" s="207">
        <f>E154+E155+E156</f>
        <v>0</v>
      </c>
    </row>
    <row r="154" spans="1:5" s="198" customFormat="1" ht="81" hidden="1">
      <c r="A154" s="205" t="s">
        <v>575</v>
      </c>
      <c r="B154" s="206" t="s">
        <v>576</v>
      </c>
      <c r="C154" s="207"/>
      <c r="D154" s="207"/>
      <c r="E154" s="207"/>
    </row>
    <row r="155" spans="1:5" s="198" customFormat="1" ht="81" hidden="1">
      <c r="A155" s="205" t="s">
        <v>577</v>
      </c>
      <c r="B155" s="206" t="s">
        <v>578</v>
      </c>
      <c r="C155" s="207"/>
      <c r="D155" s="207"/>
      <c r="E155" s="207"/>
    </row>
    <row r="156" spans="1:5" s="198" customFormat="1" ht="101.25" hidden="1">
      <c r="A156" s="205" t="s">
        <v>579</v>
      </c>
      <c r="B156" s="206" t="s">
        <v>580</v>
      </c>
      <c r="C156" s="252"/>
      <c r="D156" s="252"/>
      <c r="E156" s="252"/>
    </row>
    <row r="157" spans="1:5" s="198" customFormat="1" ht="60.75" hidden="1">
      <c r="A157" s="205" t="s">
        <v>581</v>
      </c>
      <c r="B157" s="206" t="s">
        <v>582</v>
      </c>
      <c r="C157" s="204">
        <f>C158</f>
        <v>0</v>
      </c>
      <c r="D157" s="204">
        <f>D158</f>
        <v>0</v>
      </c>
      <c r="E157" s="204">
        <f>E158</f>
        <v>0</v>
      </c>
    </row>
    <row r="158" spans="1:5" s="198" customFormat="1" ht="60.75" hidden="1">
      <c r="A158" s="205" t="s">
        <v>583</v>
      </c>
      <c r="B158" s="206" t="s">
        <v>584</v>
      </c>
      <c r="C158" s="207">
        <f>C159+C160+C161</f>
        <v>0</v>
      </c>
      <c r="D158" s="207">
        <f>D159+D160+D161</f>
        <v>0</v>
      </c>
      <c r="E158" s="207">
        <f>E159+E160+E161</f>
        <v>0</v>
      </c>
    </row>
    <row r="159" spans="1:5" s="198" customFormat="1" ht="40.5" hidden="1">
      <c r="A159" s="205" t="s">
        <v>585</v>
      </c>
      <c r="B159" s="206" t="s">
        <v>586</v>
      </c>
      <c r="C159" s="207"/>
      <c r="D159" s="207"/>
      <c r="E159" s="207"/>
    </row>
    <row r="160" spans="1:5" s="198" customFormat="1" ht="60.75" hidden="1">
      <c r="A160" s="205" t="s">
        <v>587</v>
      </c>
      <c r="B160" s="206" t="s">
        <v>588</v>
      </c>
      <c r="C160" s="207"/>
      <c r="D160" s="207"/>
      <c r="E160" s="207"/>
    </row>
    <row r="161" spans="1:5" s="198" customFormat="1" ht="81" hidden="1">
      <c r="A161" s="205" t="s">
        <v>589</v>
      </c>
      <c r="B161" s="206" t="s">
        <v>590</v>
      </c>
      <c r="C161" s="252"/>
      <c r="D161" s="252"/>
      <c r="E161" s="252"/>
    </row>
    <row r="162" spans="1:5" s="198" customFormat="1" ht="40.5" hidden="1">
      <c r="A162" s="205" t="s">
        <v>591</v>
      </c>
      <c r="B162" s="251" t="s">
        <v>592</v>
      </c>
      <c r="C162" s="207"/>
      <c r="D162" s="207"/>
      <c r="E162" s="207"/>
    </row>
    <row r="163" spans="1:5" s="198" customFormat="1" ht="40.5" hidden="1">
      <c r="A163" s="205" t="s">
        <v>593</v>
      </c>
      <c r="B163" s="251" t="s">
        <v>594</v>
      </c>
      <c r="C163" s="207"/>
      <c r="D163" s="207"/>
      <c r="E163" s="207"/>
    </row>
    <row r="164" spans="1:5" s="198" customFormat="1" ht="40.5" hidden="1">
      <c r="A164" s="205" t="s">
        <v>595</v>
      </c>
      <c r="B164" s="206" t="s">
        <v>596</v>
      </c>
      <c r="C164" s="204">
        <f>C165</f>
        <v>0</v>
      </c>
      <c r="D164" s="204">
        <f>D165</f>
        <v>0</v>
      </c>
      <c r="E164" s="204">
        <f>E165</f>
        <v>0</v>
      </c>
    </row>
    <row r="165" spans="1:5" s="198" customFormat="1" ht="60.75" hidden="1">
      <c r="A165" s="205" t="s">
        <v>597</v>
      </c>
      <c r="B165" s="206" t="s">
        <v>598</v>
      </c>
      <c r="C165" s="207"/>
      <c r="D165" s="207"/>
      <c r="E165" s="207"/>
    </row>
    <row r="166" spans="1:5" s="198" customFormat="1" ht="40.5" hidden="1">
      <c r="A166" s="205" t="s">
        <v>599</v>
      </c>
      <c r="B166" s="253" t="s">
        <v>600</v>
      </c>
      <c r="C166" s="207">
        <f>C167</f>
        <v>0</v>
      </c>
      <c r="D166" s="207">
        <f>D167</f>
        <v>0</v>
      </c>
      <c r="E166" s="207">
        <f>E167</f>
        <v>0</v>
      </c>
    </row>
    <row r="167" spans="1:5" s="198" customFormat="1" ht="20.25" hidden="1" customHeight="1">
      <c r="A167" s="205" t="s">
        <v>601</v>
      </c>
      <c r="B167" s="254" t="s">
        <v>602</v>
      </c>
      <c r="C167" s="207"/>
      <c r="D167" s="207"/>
      <c r="E167" s="207"/>
    </row>
    <row r="168" spans="1:5" s="198" customFormat="1" ht="24" hidden="1" customHeight="1">
      <c r="A168" s="205" t="s">
        <v>603</v>
      </c>
      <c r="B168" s="255" t="s">
        <v>604</v>
      </c>
      <c r="C168" s="207">
        <f>C169</f>
        <v>0</v>
      </c>
      <c r="D168" s="207">
        <f>D169</f>
        <v>0</v>
      </c>
      <c r="E168" s="207">
        <f>E169</f>
        <v>0</v>
      </c>
    </row>
    <row r="169" spans="1:5" s="198" customFormat="1" ht="22.5" hidden="1" customHeight="1">
      <c r="A169" s="256" t="s">
        <v>605</v>
      </c>
      <c r="B169" s="255" t="s">
        <v>606</v>
      </c>
      <c r="C169" s="257"/>
      <c r="D169" s="257"/>
      <c r="E169" s="257"/>
    </row>
    <row r="170" spans="1:5" s="198" customFormat="1" ht="21" hidden="1" customHeight="1">
      <c r="A170" s="205" t="s">
        <v>607</v>
      </c>
      <c r="B170" s="206" t="s">
        <v>608</v>
      </c>
      <c r="C170" s="204">
        <f>C171</f>
        <v>0</v>
      </c>
      <c r="D170" s="204">
        <f>D171</f>
        <v>0</v>
      </c>
      <c r="E170" s="204">
        <f>E171</f>
        <v>0</v>
      </c>
    </row>
    <row r="171" spans="1:5" s="198" customFormat="1" ht="22.5" hidden="1" customHeight="1">
      <c r="A171" s="258" t="s">
        <v>609</v>
      </c>
      <c r="B171" s="231" t="s">
        <v>610</v>
      </c>
      <c r="C171" s="207"/>
      <c r="D171" s="207"/>
      <c r="E171" s="207"/>
    </row>
    <row r="172" spans="1:5" s="198" customFormat="1" ht="41.25" customHeight="1">
      <c r="A172" s="259" t="s">
        <v>611</v>
      </c>
      <c r="B172" s="259" t="s">
        <v>612</v>
      </c>
      <c r="C172" s="260">
        <f>C175+C180+C173+C178+C182</f>
        <v>31411550.949999999</v>
      </c>
      <c r="D172" s="260">
        <f>D175+D180+D173+D178+D182</f>
        <v>1882545.08</v>
      </c>
      <c r="E172" s="260">
        <f>D172/C172*100</f>
        <v>5.9931618244402545</v>
      </c>
    </row>
    <row r="173" spans="1:5" s="198" customFormat="1" ht="129.6" customHeight="1">
      <c r="A173" s="261" t="s">
        <v>613</v>
      </c>
      <c r="B173" s="262" t="s">
        <v>614</v>
      </c>
      <c r="C173" s="263">
        <f>C174</f>
        <v>6243476.9000000004</v>
      </c>
      <c r="D173" s="263">
        <f>D174</f>
        <v>1873043.07</v>
      </c>
      <c r="E173" s="263">
        <f>D173/C173*100</f>
        <v>30</v>
      </c>
    </row>
    <row r="174" spans="1:5" s="198" customFormat="1" ht="130.5" customHeight="1">
      <c r="A174" s="261" t="s">
        <v>615</v>
      </c>
      <c r="B174" s="264" t="s">
        <v>616</v>
      </c>
      <c r="C174" s="265">
        <v>6243476.9000000004</v>
      </c>
      <c r="D174" s="265">
        <v>1873043.07</v>
      </c>
      <c r="E174" s="263">
        <f t="shared" ref="E174:E183" si="8">D174/C174*100</f>
        <v>30</v>
      </c>
    </row>
    <row r="175" spans="1:5" s="198" customFormat="1" ht="85.5" customHeight="1">
      <c r="A175" s="266" t="s">
        <v>617</v>
      </c>
      <c r="B175" s="229" t="s">
        <v>618</v>
      </c>
      <c r="C175" s="230">
        <f>C176</f>
        <v>31674.05</v>
      </c>
      <c r="D175" s="230">
        <f>D176</f>
        <v>9502.01</v>
      </c>
      <c r="E175" s="263">
        <f t="shared" si="8"/>
        <v>29.999352782482823</v>
      </c>
    </row>
    <row r="176" spans="1:5" s="198" customFormat="1" ht="84.75" customHeight="1">
      <c r="A176" s="266" t="s">
        <v>619</v>
      </c>
      <c r="B176" s="229" t="s">
        <v>620</v>
      </c>
      <c r="C176" s="230">
        <f>C177</f>
        <v>31674.05</v>
      </c>
      <c r="D176" s="230">
        <f>D177</f>
        <v>9502.01</v>
      </c>
      <c r="E176" s="263">
        <f t="shared" si="8"/>
        <v>29.999352782482823</v>
      </c>
    </row>
    <row r="177" spans="1:5" s="198" customFormat="1" ht="81.75" customHeight="1">
      <c r="A177" s="266" t="s">
        <v>621</v>
      </c>
      <c r="B177" s="229" t="s">
        <v>622</v>
      </c>
      <c r="C177" s="230">
        <v>31674.05</v>
      </c>
      <c r="D177" s="230">
        <v>9502.01</v>
      </c>
      <c r="E177" s="263">
        <f t="shared" si="8"/>
        <v>29.999352782482823</v>
      </c>
    </row>
    <row r="178" spans="1:5" s="198" customFormat="1" ht="58.5" customHeight="1">
      <c r="A178" s="266" t="s">
        <v>623</v>
      </c>
      <c r="B178" s="229" t="s">
        <v>624</v>
      </c>
      <c r="C178" s="230">
        <f>C179</f>
        <v>9082000</v>
      </c>
      <c r="D178" s="230">
        <f>D179</f>
        <v>0</v>
      </c>
      <c r="E178" s="263">
        <f t="shared" si="8"/>
        <v>0</v>
      </c>
    </row>
    <row r="179" spans="1:5" s="198" customFormat="1" ht="60.75" customHeight="1">
      <c r="A179" s="266" t="s">
        <v>625</v>
      </c>
      <c r="B179" s="229" t="s">
        <v>626</v>
      </c>
      <c r="C179" s="230">
        <v>9082000</v>
      </c>
      <c r="D179" s="230">
        <v>0</v>
      </c>
      <c r="E179" s="263">
        <f t="shared" si="8"/>
        <v>0</v>
      </c>
    </row>
    <row r="180" spans="1:5" s="198" customFormat="1" ht="25.5" customHeight="1">
      <c r="A180" s="266" t="s">
        <v>627</v>
      </c>
      <c r="B180" s="229" t="s">
        <v>628</v>
      </c>
      <c r="C180" s="230">
        <f>C181</f>
        <v>0</v>
      </c>
      <c r="D180" s="230">
        <f>D181</f>
        <v>0</v>
      </c>
      <c r="E180" s="263">
        <v>0</v>
      </c>
    </row>
    <row r="181" spans="1:5" s="198" customFormat="1" ht="41.25" customHeight="1">
      <c r="A181" s="266" t="s">
        <v>629</v>
      </c>
      <c r="B181" s="267" t="s">
        <v>630</v>
      </c>
      <c r="C181" s="230">
        <v>0</v>
      </c>
      <c r="D181" s="230">
        <v>0</v>
      </c>
      <c r="E181" s="263">
        <v>0</v>
      </c>
    </row>
    <row r="182" spans="1:5" s="198" customFormat="1" ht="63" customHeight="1">
      <c r="A182" s="228" t="s">
        <v>631</v>
      </c>
      <c r="B182" s="267" t="s">
        <v>632</v>
      </c>
      <c r="C182" s="230">
        <f>C183</f>
        <v>16054400</v>
      </c>
      <c r="D182" s="230">
        <f>D183</f>
        <v>0</v>
      </c>
      <c r="E182" s="263">
        <f t="shared" si="8"/>
        <v>0</v>
      </c>
    </row>
    <row r="183" spans="1:5" s="198" customFormat="1" ht="61.5" customHeight="1">
      <c r="A183" s="228" t="s">
        <v>633</v>
      </c>
      <c r="B183" s="267" t="s">
        <v>634</v>
      </c>
      <c r="C183" s="230">
        <v>16054400</v>
      </c>
      <c r="D183" s="230">
        <v>0</v>
      </c>
      <c r="E183" s="263">
        <f t="shared" si="8"/>
        <v>0</v>
      </c>
    </row>
    <row r="184" spans="1:5" s="198" customFormat="1" ht="21.75" customHeight="1">
      <c r="A184" s="268" t="s">
        <v>635</v>
      </c>
      <c r="B184" s="269" t="s">
        <v>636</v>
      </c>
      <c r="C184" s="236">
        <f>C189+C191+C193</f>
        <v>360900</v>
      </c>
      <c r="D184" s="236">
        <f>D189+D191+D193</f>
        <v>44097.87</v>
      </c>
      <c r="E184" s="236">
        <f>D184/C184*100</f>
        <v>12.21886118038238</v>
      </c>
    </row>
    <row r="185" spans="1:5" s="198" customFormat="1" ht="56.25" hidden="1" customHeight="1">
      <c r="A185" s="228" t="s">
        <v>637</v>
      </c>
      <c r="B185" s="264" t="s">
        <v>638</v>
      </c>
      <c r="C185" s="236"/>
      <c r="D185" s="236"/>
      <c r="E185" s="236"/>
    </row>
    <row r="186" spans="1:5" s="198" customFormat="1" ht="56.25" hidden="1" customHeight="1">
      <c r="A186" s="228" t="s">
        <v>639</v>
      </c>
      <c r="B186" s="264" t="s">
        <v>640</v>
      </c>
      <c r="C186" s="230"/>
      <c r="D186" s="230"/>
      <c r="E186" s="230"/>
    </row>
    <row r="187" spans="1:5" s="198" customFormat="1" ht="26.25" hidden="1" customHeight="1">
      <c r="A187" s="228" t="s">
        <v>641</v>
      </c>
      <c r="B187" s="264" t="s">
        <v>642</v>
      </c>
      <c r="C187" s="230">
        <f>C188</f>
        <v>0</v>
      </c>
      <c r="D187" s="230">
        <f>D188</f>
        <v>0</v>
      </c>
      <c r="E187" s="230">
        <f>E188</f>
        <v>0</v>
      </c>
    </row>
    <row r="188" spans="1:5" s="198" customFormat="1" ht="36" hidden="1" customHeight="1">
      <c r="A188" s="228" t="s">
        <v>643</v>
      </c>
      <c r="B188" s="264" t="s">
        <v>644</v>
      </c>
      <c r="C188" s="230"/>
      <c r="D188" s="230"/>
      <c r="E188" s="230"/>
    </row>
    <row r="189" spans="1:5" s="198" customFormat="1" ht="42" customHeight="1">
      <c r="A189" s="228" t="s">
        <v>645</v>
      </c>
      <c r="B189" s="229" t="s">
        <v>646</v>
      </c>
      <c r="C189" s="230">
        <f>C190</f>
        <v>316900</v>
      </c>
      <c r="D189" s="230">
        <f>D190</f>
        <v>44097.87</v>
      </c>
      <c r="E189" s="230">
        <f>D189/C189*100</f>
        <v>13.915389712843169</v>
      </c>
    </row>
    <row r="190" spans="1:5" s="198" customFormat="1" ht="42" customHeight="1">
      <c r="A190" s="228" t="s">
        <v>647</v>
      </c>
      <c r="B190" s="229" t="s">
        <v>648</v>
      </c>
      <c r="C190" s="230">
        <v>316900</v>
      </c>
      <c r="D190" s="230">
        <v>44097.87</v>
      </c>
      <c r="E190" s="230">
        <f t="shared" ref="E190:E218" si="9">D190/C190*100</f>
        <v>13.915389712843169</v>
      </c>
    </row>
    <row r="191" spans="1:5" s="198" customFormat="1" ht="42" customHeight="1">
      <c r="A191" s="228" t="s">
        <v>649</v>
      </c>
      <c r="B191" s="229" t="s">
        <v>650</v>
      </c>
      <c r="C191" s="230">
        <f>C192</f>
        <v>1000</v>
      </c>
      <c r="D191" s="230">
        <f>D192</f>
        <v>0</v>
      </c>
      <c r="E191" s="230">
        <f t="shared" si="9"/>
        <v>0</v>
      </c>
    </row>
    <row r="192" spans="1:5" s="198" customFormat="1" ht="42" customHeight="1">
      <c r="A192" s="228" t="s">
        <v>651</v>
      </c>
      <c r="B192" s="229" t="s">
        <v>652</v>
      </c>
      <c r="C192" s="230">
        <v>1000</v>
      </c>
      <c r="D192" s="230">
        <v>0</v>
      </c>
      <c r="E192" s="230">
        <f t="shared" si="9"/>
        <v>0</v>
      </c>
    </row>
    <row r="193" spans="1:5" s="198" customFormat="1" ht="42" customHeight="1">
      <c r="A193" s="228" t="s">
        <v>653</v>
      </c>
      <c r="B193" s="229" t="s">
        <v>654</v>
      </c>
      <c r="C193" s="230">
        <f>C194</f>
        <v>43000</v>
      </c>
      <c r="D193" s="230">
        <f>D194</f>
        <v>0</v>
      </c>
      <c r="E193" s="230">
        <f t="shared" si="9"/>
        <v>0</v>
      </c>
    </row>
    <row r="194" spans="1:5" s="198" customFormat="1" ht="42" customHeight="1">
      <c r="A194" s="270" t="s">
        <v>655</v>
      </c>
      <c r="B194" s="229" t="s">
        <v>656</v>
      </c>
      <c r="C194" s="271">
        <v>43000</v>
      </c>
      <c r="D194" s="271">
        <v>0</v>
      </c>
      <c r="E194" s="230">
        <f t="shared" si="9"/>
        <v>0</v>
      </c>
    </row>
    <row r="195" spans="1:5" s="198" customFormat="1" ht="19.5" customHeight="1">
      <c r="A195" s="259" t="s">
        <v>657</v>
      </c>
      <c r="B195" s="248" t="s">
        <v>658</v>
      </c>
      <c r="C195" s="272">
        <f t="shared" ref="C195:D197" si="10">C196</f>
        <v>0</v>
      </c>
      <c r="D195" s="272">
        <f t="shared" si="10"/>
        <v>0</v>
      </c>
      <c r="E195" s="236">
        <v>0</v>
      </c>
    </row>
    <row r="196" spans="1:5" s="198" customFormat="1" ht="39.75" customHeight="1">
      <c r="A196" s="264" t="s">
        <v>659</v>
      </c>
      <c r="B196" s="273" t="s">
        <v>660</v>
      </c>
      <c r="C196" s="263">
        <f t="shared" si="10"/>
        <v>0</v>
      </c>
      <c r="D196" s="263">
        <f t="shared" si="10"/>
        <v>0</v>
      </c>
      <c r="E196" s="230">
        <v>0</v>
      </c>
    </row>
    <row r="197" spans="1:5" s="198" customFormat="1" ht="63" customHeight="1">
      <c r="A197" s="264" t="s">
        <v>661</v>
      </c>
      <c r="B197" s="273" t="s">
        <v>662</v>
      </c>
      <c r="C197" s="263">
        <f t="shared" si="10"/>
        <v>0</v>
      </c>
      <c r="D197" s="263">
        <f t="shared" si="10"/>
        <v>0</v>
      </c>
      <c r="E197" s="230">
        <v>0</v>
      </c>
    </row>
    <row r="198" spans="1:5" s="198" customFormat="1" ht="64.5" customHeight="1">
      <c r="A198" s="264" t="s">
        <v>663</v>
      </c>
      <c r="B198" s="229" t="s">
        <v>664</v>
      </c>
      <c r="C198" s="263">
        <v>0</v>
      </c>
      <c r="D198" s="263">
        <v>0</v>
      </c>
      <c r="E198" s="230">
        <v>0</v>
      </c>
    </row>
    <row r="199" spans="1:5" s="198" customFormat="1" ht="68.25" hidden="1" customHeight="1">
      <c r="A199" s="205" t="s">
        <v>665</v>
      </c>
      <c r="B199" s="274" t="s">
        <v>666</v>
      </c>
      <c r="C199" s="207">
        <f>C200</f>
        <v>0</v>
      </c>
      <c r="D199" s="207">
        <f>D200</f>
        <v>0</v>
      </c>
      <c r="E199" s="230" t="e">
        <f t="shared" si="9"/>
        <v>#DIV/0!</v>
      </c>
    </row>
    <row r="200" spans="1:5" s="198" customFormat="1" ht="60.75" hidden="1" customHeight="1">
      <c r="A200" s="205" t="s">
        <v>667</v>
      </c>
      <c r="B200" s="206" t="s">
        <v>668</v>
      </c>
      <c r="C200" s="207"/>
      <c r="D200" s="207"/>
      <c r="E200" s="230" t="e">
        <f t="shared" si="9"/>
        <v>#DIV/0!</v>
      </c>
    </row>
    <row r="201" spans="1:5" s="198" customFormat="1" ht="29.25" hidden="1" customHeight="1">
      <c r="A201" s="202" t="s">
        <v>669</v>
      </c>
      <c r="B201" s="203" t="s">
        <v>670</v>
      </c>
      <c r="C201" s="204">
        <f>C205</f>
        <v>0</v>
      </c>
      <c r="D201" s="204">
        <f>D205</f>
        <v>0</v>
      </c>
      <c r="E201" s="230" t="e">
        <f t="shared" si="9"/>
        <v>#DIV/0!</v>
      </c>
    </row>
    <row r="202" spans="1:5" s="198" customFormat="1" ht="60.75" hidden="1">
      <c r="A202" s="205" t="s">
        <v>671</v>
      </c>
      <c r="B202" s="206" t="s">
        <v>672</v>
      </c>
      <c r="C202" s="204">
        <f>C203</f>
        <v>0</v>
      </c>
      <c r="D202" s="204">
        <f>D203</f>
        <v>0</v>
      </c>
      <c r="E202" s="230" t="e">
        <f t="shared" si="9"/>
        <v>#DIV/0!</v>
      </c>
    </row>
    <row r="203" spans="1:5" s="198" customFormat="1" ht="60.75" hidden="1">
      <c r="A203" s="205" t="s">
        <v>673</v>
      </c>
      <c r="B203" s="206" t="s">
        <v>674</v>
      </c>
      <c r="C203" s="207"/>
      <c r="D203" s="207"/>
      <c r="E203" s="230" t="e">
        <f t="shared" si="9"/>
        <v>#DIV/0!</v>
      </c>
    </row>
    <row r="204" spans="1:5" s="198" customFormat="1" ht="60.75" hidden="1">
      <c r="A204" s="205" t="s">
        <v>675</v>
      </c>
      <c r="B204" s="275" t="s">
        <v>676</v>
      </c>
      <c r="C204" s="204">
        <f>C205</f>
        <v>0</v>
      </c>
      <c r="D204" s="204">
        <f>D205</f>
        <v>0</v>
      </c>
      <c r="E204" s="230" t="e">
        <f t="shared" si="9"/>
        <v>#DIV/0!</v>
      </c>
    </row>
    <row r="205" spans="1:5" s="198" customFormat="1" ht="57" hidden="1" customHeight="1">
      <c r="A205" s="205" t="s">
        <v>671</v>
      </c>
      <c r="B205" s="206" t="s">
        <v>672</v>
      </c>
      <c r="C205" s="207">
        <f>C206</f>
        <v>0</v>
      </c>
      <c r="D205" s="207">
        <f>D206</f>
        <v>0</v>
      </c>
      <c r="E205" s="230" t="e">
        <f t="shared" si="9"/>
        <v>#DIV/0!</v>
      </c>
    </row>
    <row r="206" spans="1:5" s="198" customFormat="1" ht="57" hidden="1" customHeight="1">
      <c r="A206" s="205" t="s">
        <v>673</v>
      </c>
      <c r="B206" s="206" t="s">
        <v>677</v>
      </c>
      <c r="C206" s="207">
        <v>0</v>
      </c>
      <c r="D206" s="207">
        <v>0</v>
      </c>
      <c r="E206" s="230" t="e">
        <f t="shared" si="9"/>
        <v>#DIV/0!</v>
      </c>
    </row>
    <row r="207" spans="1:5" s="198" customFormat="1" ht="31.5" hidden="1" customHeight="1">
      <c r="A207" s="202" t="s">
        <v>678</v>
      </c>
      <c r="B207" s="203" t="s">
        <v>679</v>
      </c>
      <c r="C207" s="204">
        <f>C208</f>
        <v>0</v>
      </c>
      <c r="D207" s="204">
        <f>D208</f>
        <v>0</v>
      </c>
      <c r="E207" s="230" t="e">
        <f t="shared" si="9"/>
        <v>#DIV/0!</v>
      </c>
    </row>
    <row r="208" spans="1:5" s="198" customFormat="1" ht="31.5" hidden="1" customHeight="1">
      <c r="A208" s="205" t="s">
        <v>680</v>
      </c>
      <c r="B208" s="206" t="s">
        <v>681</v>
      </c>
      <c r="C208" s="207">
        <f>C209</f>
        <v>0</v>
      </c>
      <c r="D208" s="207">
        <f>D209</f>
        <v>0</v>
      </c>
      <c r="E208" s="230" t="e">
        <f t="shared" si="9"/>
        <v>#DIV/0!</v>
      </c>
    </row>
    <row r="209" spans="1:5" s="198" customFormat="1" ht="33" hidden="1" customHeight="1">
      <c r="A209" s="205" t="s">
        <v>682</v>
      </c>
      <c r="B209" s="206" t="s">
        <v>681</v>
      </c>
      <c r="C209" s="207">
        <v>0</v>
      </c>
      <c r="D209" s="207">
        <v>0</v>
      </c>
      <c r="E209" s="230" t="e">
        <f t="shared" si="9"/>
        <v>#DIV/0!</v>
      </c>
    </row>
    <row r="210" spans="1:5" s="198" customFormat="1" ht="23.25" hidden="1" customHeight="1">
      <c r="A210" s="205" t="s">
        <v>683</v>
      </c>
      <c r="B210" s="206" t="s">
        <v>684</v>
      </c>
      <c r="C210" s="207"/>
      <c r="D210" s="207"/>
      <c r="E210" s="230" t="e">
        <f t="shared" si="9"/>
        <v>#DIV/0!</v>
      </c>
    </row>
    <row r="211" spans="1:5" s="198" customFormat="1" ht="21.75" hidden="1" customHeight="1">
      <c r="A211" s="205" t="s">
        <v>685</v>
      </c>
      <c r="B211" s="206" t="s">
        <v>686</v>
      </c>
      <c r="C211" s="204"/>
      <c r="D211" s="204"/>
      <c r="E211" s="230" t="e">
        <f t="shared" si="9"/>
        <v>#DIV/0!</v>
      </c>
    </row>
    <row r="212" spans="1:5" s="198" customFormat="1" ht="19.5" hidden="1" customHeight="1">
      <c r="A212" s="205" t="s">
        <v>687</v>
      </c>
      <c r="B212" s="206" t="s">
        <v>688</v>
      </c>
      <c r="C212" s="207"/>
      <c r="D212" s="207"/>
      <c r="E212" s="230" t="e">
        <f t="shared" si="9"/>
        <v>#DIV/0!</v>
      </c>
    </row>
    <row r="213" spans="1:5" s="233" customFormat="1" ht="20.25" hidden="1" customHeight="1">
      <c r="A213" s="276" t="s">
        <v>689</v>
      </c>
      <c r="B213" s="277" t="s">
        <v>690</v>
      </c>
      <c r="C213" s="204">
        <f>C214</f>
        <v>0</v>
      </c>
      <c r="D213" s="204">
        <f>D214</f>
        <v>0</v>
      </c>
      <c r="E213" s="230" t="e">
        <f t="shared" si="9"/>
        <v>#DIV/0!</v>
      </c>
    </row>
    <row r="214" spans="1:5" s="233" customFormat="1" ht="21.75" hidden="1" customHeight="1">
      <c r="A214" s="276" t="s">
        <v>691</v>
      </c>
      <c r="B214" s="277" t="s">
        <v>692</v>
      </c>
      <c r="C214" s="207"/>
      <c r="D214" s="207"/>
      <c r="E214" s="230" t="e">
        <f t="shared" si="9"/>
        <v>#DIV/0!</v>
      </c>
    </row>
    <row r="215" spans="1:5" s="233" customFormat="1" ht="19.5" hidden="1" customHeight="1">
      <c r="A215" s="205" t="s">
        <v>693</v>
      </c>
      <c r="B215" s="278" t="s">
        <v>694</v>
      </c>
      <c r="C215" s="204">
        <f>C216</f>
        <v>0</v>
      </c>
      <c r="D215" s="204">
        <f>D216</f>
        <v>0</v>
      </c>
      <c r="E215" s="230" t="e">
        <f t="shared" si="9"/>
        <v>#DIV/0!</v>
      </c>
    </row>
    <row r="216" spans="1:5" s="233" customFormat="1" ht="19.5" hidden="1" customHeight="1">
      <c r="A216" s="205" t="s">
        <v>695</v>
      </c>
      <c r="B216" s="278" t="s">
        <v>696</v>
      </c>
      <c r="C216" s="207"/>
      <c r="D216" s="207"/>
      <c r="E216" s="230" t="e">
        <f t="shared" si="9"/>
        <v>#DIV/0!</v>
      </c>
    </row>
    <row r="217" spans="1:5" s="198" customFormat="1" ht="0.75" customHeight="1">
      <c r="A217" s="205" t="s">
        <v>697</v>
      </c>
      <c r="B217" s="213" t="s">
        <v>698</v>
      </c>
      <c r="C217" s="204">
        <f>C218</f>
        <v>0</v>
      </c>
      <c r="D217" s="204">
        <f>D218</f>
        <v>0</v>
      </c>
      <c r="E217" s="230" t="e">
        <f t="shared" si="9"/>
        <v>#DIV/0!</v>
      </c>
    </row>
    <row r="218" spans="1:5" s="198" customFormat="1" ht="37.5" hidden="1" customHeight="1">
      <c r="A218" s="205" t="s">
        <v>683</v>
      </c>
      <c r="B218" s="213" t="s">
        <v>684</v>
      </c>
      <c r="C218" s="279"/>
      <c r="D218" s="279"/>
      <c r="E218" s="230" t="e">
        <f t="shared" si="9"/>
        <v>#DIV/0!</v>
      </c>
    </row>
    <row r="219" spans="1:5" s="198" customFormat="1" ht="40.5" customHeight="1">
      <c r="A219" s="259" t="s">
        <v>699</v>
      </c>
      <c r="B219" s="280" t="s">
        <v>700</v>
      </c>
      <c r="C219" s="204">
        <f>C220</f>
        <v>0</v>
      </c>
      <c r="D219" s="204">
        <f>D220</f>
        <v>0</v>
      </c>
      <c r="E219" s="236">
        <v>0</v>
      </c>
    </row>
    <row r="220" spans="1:5" s="198" customFormat="1" ht="37.5" customHeight="1">
      <c r="A220" s="228" t="s">
        <v>701</v>
      </c>
      <c r="B220" s="229" t="s">
        <v>702</v>
      </c>
      <c r="C220" s="230">
        <f>C221</f>
        <v>0</v>
      </c>
      <c r="D220" s="230">
        <f>D221</f>
        <v>0</v>
      </c>
      <c r="E220" s="230">
        <v>0</v>
      </c>
    </row>
    <row r="221" spans="1:5" s="198" customFormat="1" ht="102" customHeight="1" thickBot="1">
      <c r="A221" s="205" t="s">
        <v>703</v>
      </c>
      <c r="B221" s="262" t="s">
        <v>704</v>
      </c>
      <c r="C221" s="207">
        <v>0</v>
      </c>
      <c r="D221" s="207">
        <v>0</v>
      </c>
      <c r="E221" s="230">
        <v>0</v>
      </c>
    </row>
    <row r="222" spans="1:5" s="198" customFormat="1" ht="21.75" hidden="1" customHeight="1" thickBot="1">
      <c r="A222" s="202" t="s">
        <v>705</v>
      </c>
      <c r="B222" s="203" t="s">
        <v>679</v>
      </c>
      <c r="C222" s="204">
        <f t="shared" ref="C222:E223" si="11">C223</f>
        <v>0</v>
      </c>
      <c r="D222" s="204">
        <f t="shared" si="11"/>
        <v>0</v>
      </c>
      <c r="E222" s="204">
        <f t="shared" si="11"/>
        <v>0</v>
      </c>
    </row>
    <row r="223" spans="1:5" s="198" customFormat="1" ht="21.75" hidden="1" customHeight="1" thickBot="1">
      <c r="A223" s="205" t="s">
        <v>706</v>
      </c>
      <c r="B223" s="206" t="s">
        <v>707</v>
      </c>
      <c r="C223" s="207">
        <f t="shared" si="11"/>
        <v>0</v>
      </c>
      <c r="D223" s="207">
        <f t="shared" si="11"/>
        <v>0</v>
      </c>
      <c r="E223" s="207">
        <f t="shared" si="11"/>
        <v>0</v>
      </c>
    </row>
    <row r="224" spans="1:5" s="198" customFormat="1" ht="21.75" hidden="1" customHeight="1" thickBot="1">
      <c r="A224" s="205" t="s">
        <v>708</v>
      </c>
      <c r="B224" s="206" t="s">
        <v>707</v>
      </c>
      <c r="C224" s="281"/>
      <c r="D224" s="281"/>
      <c r="E224" s="281"/>
    </row>
    <row r="225" spans="1:5" s="198" customFormat="1" ht="23.25" customHeight="1">
      <c r="A225" s="282" t="s">
        <v>709</v>
      </c>
      <c r="B225" s="283" t="s">
        <v>710</v>
      </c>
      <c r="C225" s="284">
        <f>C18+C120</f>
        <v>58235950.950000003</v>
      </c>
      <c r="D225" s="284">
        <f>D18+D120</f>
        <v>10360413.379999999</v>
      </c>
      <c r="E225" s="284">
        <f>D225/C225*100</f>
        <v>17.790408177407805</v>
      </c>
    </row>
    <row r="226" spans="1:5" s="198" customFormat="1" ht="12.75" hidden="1" customHeight="1">
      <c r="A226" s="285"/>
      <c r="B226" s="285" t="s">
        <v>711</v>
      </c>
      <c r="C226" s="285"/>
      <c r="D226" s="285"/>
      <c r="E226" s="286"/>
    </row>
    <row r="227" spans="1:5" s="198" customFormat="1" ht="20.25" hidden="1">
      <c r="A227" s="285"/>
      <c r="B227" s="285" t="s">
        <v>712</v>
      </c>
      <c r="C227" s="285"/>
      <c r="D227" s="285"/>
      <c r="E227" s="286"/>
    </row>
    <row r="228" spans="1:5" s="198" customFormat="1" ht="20.25" hidden="1">
      <c r="A228" s="285"/>
      <c r="B228" s="285" t="s">
        <v>713</v>
      </c>
      <c r="C228" s="285"/>
      <c r="D228" s="285"/>
      <c r="E228" s="286"/>
    </row>
    <row r="229" spans="1:5" s="198" customFormat="1" ht="20.25" hidden="1">
      <c r="A229" s="285"/>
      <c r="B229" s="285" t="s">
        <v>714</v>
      </c>
      <c r="C229" s="285"/>
      <c r="D229" s="285"/>
      <c r="E229" s="286"/>
    </row>
    <row r="230" spans="1:5" s="198" customFormat="1" ht="20.25" hidden="1">
      <c r="A230" s="285"/>
      <c r="B230" s="285" t="s">
        <v>715</v>
      </c>
      <c r="C230" s="285"/>
      <c r="D230" s="285"/>
      <c r="E230" s="286"/>
    </row>
    <row r="231" spans="1:5" s="198" customFormat="1" ht="20.25" hidden="1">
      <c r="A231" s="285"/>
      <c r="B231" s="285" t="s">
        <v>716</v>
      </c>
      <c r="C231" s="285"/>
      <c r="D231" s="285"/>
      <c r="E231" s="286"/>
    </row>
    <row r="232" spans="1:5" s="198" customFormat="1" ht="20.25" hidden="1">
      <c r="A232" s="285"/>
      <c r="B232" s="285"/>
      <c r="C232" s="285"/>
      <c r="D232" s="285"/>
      <c r="E232" s="286"/>
    </row>
    <row r="233" spans="1:5" s="198" customFormat="1" ht="20.25" hidden="1">
      <c r="A233" s="285"/>
      <c r="B233" s="285" t="s">
        <v>717</v>
      </c>
      <c r="C233" s="285"/>
      <c r="D233" s="285"/>
      <c r="E233" s="287"/>
    </row>
    <row r="234" spans="1:5" s="198" customFormat="1" ht="20.25" hidden="1">
      <c r="A234" s="285"/>
      <c r="B234" s="288" t="s">
        <v>718</v>
      </c>
      <c r="C234" s="288"/>
      <c r="D234" s="288"/>
      <c r="E234" s="287"/>
    </row>
    <row r="235" spans="1:5" ht="18.75">
      <c r="A235" s="3"/>
      <c r="B235" s="3"/>
      <c r="C235" s="3"/>
      <c r="D235" s="3"/>
      <c r="E235" s="289"/>
    </row>
  </sheetData>
  <sheetProtection selectLockedCells="1" selectUnlockedCells="1"/>
  <mergeCells count="10">
    <mergeCell ref="B9:E9"/>
    <mergeCell ref="A12:E12"/>
    <mergeCell ref="A15:E15"/>
    <mergeCell ref="A13:F13"/>
    <mergeCell ref="B1:E1"/>
    <mergeCell ref="B2:E2"/>
    <mergeCell ref="B3:E3"/>
    <mergeCell ref="B4:E4"/>
    <mergeCell ref="A14:G14"/>
    <mergeCell ref="B5:E5"/>
  </mergeCells>
  <pageMargins left="0.78740157480314965" right="0.39370078740157483" top="0.19685039370078741" bottom="0.39370078740157483" header="0.51181102362204722" footer="0.51181102362204722"/>
  <pageSetup paperSize="9" scale="4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200"/>
  <sheetViews>
    <sheetView view="pageBreakPreview" topLeftCell="C1" zoomScaleNormal="80" workbookViewId="0">
      <selection activeCell="G8" sqref="G8"/>
    </sheetView>
  </sheetViews>
  <sheetFormatPr defaultRowHeight="12.75"/>
  <cols>
    <col min="1" max="1" width="77.28515625" customWidth="1"/>
    <col min="2" max="2" width="9.5703125" style="53" customWidth="1"/>
    <col min="3" max="3" width="8" style="54" customWidth="1"/>
    <col min="4" max="4" width="7.140625" style="54" customWidth="1"/>
    <col min="5" max="5" width="17.140625" style="54" customWidth="1"/>
    <col min="6" max="6" width="8.7109375" style="54" customWidth="1"/>
    <col min="7" max="8" width="18.28515625" style="54" customWidth="1"/>
    <col min="9" max="9" width="11.5703125" style="55" customWidth="1"/>
    <col min="10" max="10" width="9.140625" hidden="1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152</v>
      </c>
      <c r="B1" s="66"/>
      <c r="C1" s="358" t="s">
        <v>745</v>
      </c>
      <c r="D1" s="358"/>
      <c r="E1" s="358"/>
      <c r="F1" s="66"/>
      <c r="G1" s="66"/>
      <c r="H1" s="152"/>
      <c r="I1" s="153"/>
      <c r="J1" s="56"/>
    </row>
    <row r="2" spans="1:12" ht="16.5">
      <c r="B2" s="66"/>
      <c r="C2" s="66" t="s">
        <v>746</v>
      </c>
      <c r="D2" s="66"/>
      <c r="E2" s="358"/>
      <c r="F2" s="66"/>
      <c r="G2" s="66"/>
      <c r="H2" s="152"/>
      <c r="I2" s="153"/>
      <c r="J2" s="153"/>
      <c r="K2" s="152"/>
    </row>
    <row r="3" spans="1:12" ht="16.5">
      <c r="B3" s="66"/>
      <c r="C3" s="66" t="s">
        <v>747</v>
      </c>
      <c r="D3" s="66"/>
      <c r="E3" s="358"/>
      <c r="F3" s="66"/>
      <c r="G3" s="66"/>
      <c r="H3" s="152"/>
      <c r="I3" s="154"/>
      <c r="J3" s="154"/>
      <c r="K3" s="152"/>
    </row>
    <row r="4" spans="1:12" ht="16.5">
      <c r="B4" s="66"/>
      <c r="C4" s="66" t="s">
        <v>748</v>
      </c>
      <c r="D4" s="66"/>
      <c r="E4" s="358"/>
      <c r="F4" s="66"/>
      <c r="G4" s="66"/>
      <c r="H4" s="156"/>
      <c r="I4" s="157"/>
      <c r="J4" s="153"/>
      <c r="K4" s="156"/>
    </row>
    <row r="5" spans="1:12" ht="16.5">
      <c r="B5" s="66"/>
      <c r="C5" s="66" t="s">
        <v>749</v>
      </c>
      <c r="D5" s="66"/>
      <c r="E5" s="358"/>
      <c r="F5" s="66"/>
      <c r="G5" s="66" t="s">
        <v>760</v>
      </c>
      <c r="H5" s="156"/>
      <c r="I5" s="153"/>
      <c r="J5" s="153"/>
      <c r="K5" s="156"/>
    </row>
    <row r="6" spans="1:12" ht="16.5">
      <c r="B6" s="66"/>
      <c r="C6" s="155"/>
      <c r="D6" s="157"/>
      <c r="E6" s="157"/>
      <c r="F6" s="157"/>
      <c r="G6" s="157"/>
      <c r="H6" s="157"/>
      <c r="I6" s="157"/>
      <c r="J6" s="157"/>
      <c r="K6" s="157"/>
    </row>
    <row r="7" spans="1:12" ht="16.5">
      <c r="B7" s="66"/>
      <c r="C7" s="187"/>
      <c r="D7" s="152"/>
      <c r="E7" s="152"/>
      <c r="F7" s="157"/>
      <c r="G7" s="157"/>
      <c r="H7" s="157"/>
      <c r="I7" s="157"/>
      <c r="J7" s="157"/>
      <c r="K7" s="157"/>
    </row>
    <row r="8" spans="1:12" ht="16.5">
      <c r="B8" s="66"/>
      <c r="C8" s="155"/>
      <c r="D8" s="156"/>
      <c r="E8" s="156"/>
      <c r="F8" s="156"/>
      <c r="G8" s="156"/>
      <c r="H8" s="156"/>
      <c r="I8" s="153"/>
      <c r="J8" s="153"/>
      <c r="K8" s="156"/>
    </row>
    <row r="9" spans="1:12" ht="16.5">
      <c r="B9" s="66"/>
      <c r="C9" s="155"/>
      <c r="D9" s="156"/>
      <c r="E9" s="156"/>
      <c r="F9" s="156"/>
      <c r="G9" s="156"/>
      <c r="H9" s="156"/>
      <c r="I9" s="153"/>
      <c r="J9" s="153"/>
      <c r="K9" s="156"/>
    </row>
    <row r="10" spans="1:12" ht="16.5">
      <c r="B10" s="66"/>
      <c r="C10" s="155"/>
      <c r="D10" s="156"/>
      <c r="E10" s="156"/>
      <c r="F10" s="156"/>
      <c r="G10" s="156"/>
      <c r="H10" s="156"/>
      <c r="I10" s="153"/>
      <c r="J10" s="153"/>
      <c r="K10" s="156"/>
    </row>
    <row r="11" spans="1:12" ht="19.5" customHeight="1"/>
    <row r="12" spans="1:12" ht="19.5" customHeight="1">
      <c r="A12" s="372" t="s">
        <v>719</v>
      </c>
      <c r="B12" s="372"/>
      <c r="C12" s="372"/>
      <c r="D12" s="372"/>
      <c r="E12" s="372"/>
      <c r="F12" s="380"/>
      <c r="G12" s="380"/>
      <c r="H12" s="380"/>
      <c r="I12" s="380"/>
      <c r="J12" s="380"/>
      <c r="K12" s="380"/>
      <c r="L12" s="380"/>
    </row>
    <row r="13" spans="1:12" ht="18.75">
      <c r="A13" s="379" t="s">
        <v>724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</row>
    <row r="14" spans="1:12" ht="18.75" customHeight="1">
      <c r="A14" s="379" t="s">
        <v>726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</row>
    <row r="15" spans="1:12" ht="18.75" customHeight="1">
      <c r="A15" s="379" t="s">
        <v>725</v>
      </c>
      <c r="B15" s="379"/>
      <c r="C15" s="379"/>
      <c r="D15" s="379"/>
      <c r="E15" s="379"/>
      <c r="F15" s="379"/>
      <c r="G15" s="379"/>
      <c r="H15" s="379"/>
      <c r="I15" s="379"/>
      <c r="J15" s="379"/>
      <c r="K15" s="379"/>
    </row>
    <row r="16" spans="1:12" ht="18.75" customHeight="1">
      <c r="A16" s="379"/>
      <c r="B16" s="379"/>
      <c r="C16" s="379"/>
      <c r="D16" s="379"/>
      <c r="E16" s="379"/>
      <c r="F16" s="379"/>
      <c r="G16" s="379"/>
      <c r="H16" s="379"/>
      <c r="I16" s="379"/>
    </row>
    <row r="17" spans="1:9" ht="19.5" thickBot="1">
      <c r="A17" s="49"/>
      <c r="B17" s="59"/>
      <c r="C17" s="60" t="s">
        <v>152</v>
      </c>
      <c r="D17" s="61"/>
      <c r="E17" s="61"/>
      <c r="F17" s="61"/>
      <c r="G17" s="61"/>
      <c r="H17" s="61"/>
      <c r="I17" s="62" t="s">
        <v>96</v>
      </c>
    </row>
    <row r="18" spans="1:9" ht="64.5" customHeight="1" thickBot="1">
      <c r="A18" s="135" t="s">
        <v>98</v>
      </c>
      <c r="B18" s="136"/>
      <c r="C18" s="137" t="s">
        <v>2</v>
      </c>
      <c r="D18" s="137" t="s">
        <v>3</v>
      </c>
      <c r="E18" s="137" t="s">
        <v>4</v>
      </c>
      <c r="F18" s="137" t="s">
        <v>5</v>
      </c>
      <c r="G18" s="138" t="s">
        <v>292</v>
      </c>
      <c r="H18" s="293" t="s">
        <v>723</v>
      </c>
      <c r="I18" s="293" t="s">
        <v>722</v>
      </c>
    </row>
    <row r="19" spans="1:9" ht="36" customHeight="1">
      <c r="A19" s="310" t="s">
        <v>1</v>
      </c>
      <c r="B19" s="311" t="s">
        <v>0</v>
      </c>
      <c r="C19" s="312"/>
      <c r="D19" s="312"/>
      <c r="E19" s="312"/>
      <c r="F19" s="312"/>
      <c r="G19" s="313"/>
      <c r="H19" s="313"/>
      <c r="I19" s="314"/>
    </row>
    <row r="20" spans="1:9" ht="16.5">
      <c r="A20" s="109" t="s">
        <v>6</v>
      </c>
      <c r="B20" s="96" t="s">
        <v>0</v>
      </c>
      <c r="C20" s="97" t="s">
        <v>7</v>
      </c>
      <c r="D20" s="97"/>
      <c r="E20" s="97"/>
      <c r="F20" s="97"/>
      <c r="G20" s="295">
        <f>G21+G26+G31+G46+G41</f>
        <v>5808337</v>
      </c>
      <c r="H20" s="295">
        <f>H21+H26+H31+H46+H41</f>
        <v>1244138.22</v>
      </c>
      <c r="I20" s="110">
        <f t="shared" ref="I20:I32" si="0">H20/G20*100</f>
        <v>21.419869749293127</v>
      </c>
    </row>
    <row r="21" spans="1:9" ht="33">
      <c r="A21" s="164" t="s">
        <v>8</v>
      </c>
      <c r="B21" s="98" t="s">
        <v>0</v>
      </c>
      <c r="C21" s="98" t="s">
        <v>7</v>
      </c>
      <c r="D21" s="99" t="s">
        <v>9</v>
      </c>
      <c r="E21" s="99"/>
      <c r="F21" s="99"/>
      <c r="G21" s="296">
        <f t="shared" ref="G21:H24" si="1">G22</f>
        <v>1226285</v>
      </c>
      <c r="H21" s="296">
        <f t="shared" si="1"/>
        <v>193376</v>
      </c>
      <c r="I21" s="110">
        <f t="shared" si="0"/>
        <v>15.769254292436097</v>
      </c>
    </row>
    <row r="22" spans="1:9" ht="49.5">
      <c r="A22" s="90" t="s">
        <v>10</v>
      </c>
      <c r="B22" s="100" t="s">
        <v>0</v>
      </c>
      <c r="C22" s="100" t="s">
        <v>7</v>
      </c>
      <c r="D22" s="100" t="s">
        <v>9</v>
      </c>
      <c r="E22" s="101" t="s">
        <v>154</v>
      </c>
      <c r="F22" s="102"/>
      <c r="G22" s="297">
        <f t="shared" si="1"/>
        <v>1226285</v>
      </c>
      <c r="H22" s="297">
        <f t="shared" si="1"/>
        <v>193376</v>
      </c>
      <c r="I22" s="112">
        <f t="shared" si="0"/>
        <v>15.769254292436097</v>
      </c>
    </row>
    <row r="23" spans="1:9" ht="16.5">
      <c r="A23" s="90" t="s">
        <v>11</v>
      </c>
      <c r="B23" s="100" t="s">
        <v>0</v>
      </c>
      <c r="C23" s="100" t="s">
        <v>7</v>
      </c>
      <c r="D23" s="102" t="s">
        <v>9</v>
      </c>
      <c r="E23" s="101" t="s">
        <v>155</v>
      </c>
      <c r="F23" s="102"/>
      <c r="G23" s="297">
        <f t="shared" si="1"/>
        <v>1226285</v>
      </c>
      <c r="H23" s="297">
        <f t="shared" si="1"/>
        <v>193376</v>
      </c>
      <c r="I23" s="112">
        <f t="shared" si="0"/>
        <v>15.769254292436097</v>
      </c>
    </row>
    <row r="24" spans="1:9" ht="20.25" customHeight="1">
      <c r="A24" s="90" t="s">
        <v>12</v>
      </c>
      <c r="B24" s="100" t="s">
        <v>0</v>
      </c>
      <c r="C24" s="100" t="s">
        <v>7</v>
      </c>
      <c r="D24" s="100" t="s">
        <v>9</v>
      </c>
      <c r="E24" s="101" t="s">
        <v>156</v>
      </c>
      <c r="F24" s="102"/>
      <c r="G24" s="297">
        <f t="shared" si="1"/>
        <v>1226285</v>
      </c>
      <c r="H24" s="297">
        <f t="shared" si="1"/>
        <v>193376</v>
      </c>
      <c r="I24" s="112">
        <f t="shared" si="0"/>
        <v>15.769254292436097</v>
      </c>
    </row>
    <row r="25" spans="1:9" ht="21.75" customHeight="1">
      <c r="A25" s="90" t="s">
        <v>13</v>
      </c>
      <c r="B25" s="100" t="s">
        <v>0</v>
      </c>
      <c r="C25" s="100" t="s">
        <v>7</v>
      </c>
      <c r="D25" s="100" t="s">
        <v>9</v>
      </c>
      <c r="E25" s="101" t="s">
        <v>156</v>
      </c>
      <c r="F25" s="102" t="s">
        <v>14</v>
      </c>
      <c r="G25" s="297">
        <v>1226285</v>
      </c>
      <c r="H25" s="297">
        <v>193376</v>
      </c>
      <c r="I25" s="112">
        <f t="shared" si="0"/>
        <v>15.769254292436097</v>
      </c>
    </row>
    <row r="26" spans="1:9" ht="54.75" customHeight="1">
      <c r="A26" s="164" t="s">
        <v>15</v>
      </c>
      <c r="B26" s="98" t="s">
        <v>0</v>
      </c>
      <c r="C26" s="98" t="s">
        <v>7</v>
      </c>
      <c r="D26" s="99" t="s">
        <v>16</v>
      </c>
      <c r="E26" s="99"/>
      <c r="F26" s="99"/>
      <c r="G26" s="296">
        <f t="shared" ref="G26:H29" si="2">G27</f>
        <v>441896</v>
      </c>
      <c r="H26" s="296">
        <f t="shared" si="2"/>
        <v>89181.56</v>
      </c>
      <c r="I26" s="111">
        <f t="shared" si="0"/>
        <v>20.181572134619909</v>
      </c>
    </row>
    <row r="27" spans="1:9" ht="49.5">
      <c r="A27" s="90" t="s">
        <v>10</v>
      </c>
      <c r="B27" s="100" t="s">
        <v>0</v>
      </c>
      <c r="C27" s="100" t="s">
        <v>7</v>
      </c>
      <c r="D27" s="102" t="s">
        <v>16</v>
      </c>
      <c r="E27" s="101" t="s">
        <v>154</v>
      </c>
      <c r="F27" s="102"/>
      <c r="G27" s="297">
        <f t="shared" si="2"/>
        <v>441896</v>
      </c>
      <c r="H27" s="297">
        <f t="shared" si="2"/>
        <v>89181.56</v>
      </c>
      <c r="I27" s="112">
        <f t="shared" si="0"/>
        <v>20.181572134619909</v>
      </c>
    </row>
    <row r="28" spans="1:9" ht="33.75" customHeight="1">
      <c r="A28" s="90" t="s">
        <v>17</v>
      </c>
      <c r="B28" s="100" t="s">
        <v>0</v>
      </c>
      <c r="C28" s="100" t="s">
        <v>7</v>
      </c>
      <c r="D28" s="102" t="s">
        <v>16</v>
      </c>
      <c r="E28" s="101" t="s">
        <v>157</v>
      </c>
      <c r="F28" s="102"/>
      <c r="G28" s="297">
        <f t="shared" si="2"/>
        <v>441896</v>
      </c>
      <c r="H28" s="297">
        <f t="shared" si="2"/>
        <v>89181.56</v>
      </c>
      <c r="I28" s="112">
        <f t="shared" si="0"/>
        <v>20.181572134619909</v>
      </c>
    </row>
    <row r="29" spans="1:9" ht="36" customHeight="1">
      <c r="A29" s="90" t="s">
        <v>18</v>
      </c>
      <c r="B29" s="100" t="s">
        <v>0</v>
      </c>
      <c r="C29" s="100" t="s">
        <v>7</v>
      </c>
      <c r="D29" s="102" t="s">
        <v>16</v>
      </c>
      <c r="E29" s="101" t="s">
        <v>158</v>
      </c>
      <c r="F29" s="102"/>
      <c r="G29" s="297">
        <f t="shared" si="2"/>
        <v>441896</v>
      </c>
      <c r="H29" s="297">
        <f t="shared" si="2"/>
        <v>89181.56</v>
      </c>
      <c r="I29" s="112">
        <f t="shared" si="0"/>
        <v>20.181572134619909</v>
      </c>
    </row>
    <row r="30" spans="1:9" ht="24" customHeight="1">
      <c r="A30" s="90" t="s">
        <v>13</v>
      </c>
      <c r="B30" s="100" t="s">
        <v>0</v>
      </c>
      <c r="C30" s="100" t="s">
        <v>7</v>
      </c>
      <c r="D30" s="102" t="s">
        <v>16</v>
      </c>
      <c r="E30" s="101" t="s">
        <v>158</v>
      </c>
      <c r="F30" s="102" t="s">
        <v>14</v>
      </c>
      <c r="G30" s="297">
        <v>441896</v>
      </c>
      <c r="H30" s="297">
        <v>89181.56</v>
      </c>
      <c r="I30" s="112">
        <f t="shared" si="0"/>
        <v>20.181572134619909</v>
      </c>
    </row>
    <row r="31" spans="1:9" ht="49.5">
      <c r="A31" s="164" t="s">
        <v>19</v>
      </c>
      <c r="B31" s="98" t="s">
        <v>0</v>
      </c>
      <c r="C31" s="98" t="s">
        <v>7</v>
      </c>
      <c r="D31" s="98" t="s">
        <v>20</v>
      </c>
      <c r="E31" s="98"/>
      <c r="F31" s="98"/>
      <c r="G31" s="296">
        <f>G32</f>
        <v>3977156</v>
      </c>
      <c r="H31" s="296">
        <f>H32</f>
        <v>933435.66</v>
      </c>
      <c r="I31" s="111">
        <f t="shared" si="0"/>
        <v>23.469928260294541</v>
      </c>
    </row>
    <row r="32" spans="1:9" ht="49.5">
      <c r="A32" s="90" t="s">
        <v>10</v>
      </c>
      <c r="B32" s="100" t="s">
        <v>0</v>
      </c>
      <c r="C32" s="100" t="s">
        <v>7</v>
      </c>
      <c r="D32" s="102" t="s">
        <v>20</v>
      </c>
      <c r="E32" s="101" t="s">
        <v>154</v>
      </c>
      <c r="F32" s="102"/>
      <c r="G32" s="297">
        <f>G33</f>
        <v>3977156</v>
      </c>
      <c r="H32" s="297">
        <f>H33</f>
        <v>933435.66</v>
      </c>
      <c r="I32" s="112">
        <f t="shared" si="0"/>
        <v>23.469928260294541</v>
      </c>
    </row>
    <row r="33" spans="1:9" ht="21" customHeight="1">
      <c r="A33" s="90" t="s">
        <v>21</v>
      </c>
      <c r="B33" s="100" t="s">
        <v>0</v>
      </c>
      <c r="C33" s="100" t="s">
        <v>7</v>
      </c>
      <c r="D33" s="102" t="s">
        <v>20</v>
      </c>
      <c r="E33" s="101" t="s">
        <v>159</v>
      </c>
      <c r="F33" s="102"/>
      <c r="G33" s="297">
        <f>G34+G37</f>
        <v>3977156</v>
      </c>
      <c r="H33" s="297">
        <f>H34+H37</f>
        <v>933435.66</v>
      </c>
      <c r="I33" s="112">
        <f t="shared" ref="I33:I40" si="3">H33/G33*100</f>
        <v>23.469928260294541</v>
      </c>
    </row>
    <row r="34" spans="1:9" ht="21.75" customHeight="1">
      <c r="A34" s="90" t="s">
        <v>22</v>
      </c>
      <c r="B34" s="100" t="s">
        <v>0</v>
      </c>
      <c r="C34" s="100" t="s">
        <v>7</v>
      </c>
      <c r="D34" s="102" t="s">
        <v>20</v>
      </c>
      <c r="E34" s="101" t="s">
        <v>160</v>
      </c>
      <c r="F34" s="102"/>
      <c r="G34" s="297">
        <f>G35+G36+G39+G40</f>
        <v>3976156</v>
      </c>
      <c r="H34" s="297">
        <f>H35+H36+H39+H40</f>
        <v>933435.66</v>
      </c>
      <c r="I34" s="112">
        <f t="shared" si="3"/>
        <v>23.475830928162779</v>
      </c>
    </row>
    <row r="35" spans="1:9" ht="21" customHeight="1">
      <c r="A35" s="90" t="s">
        <v>13</v>
      </c>
      <c r="B35" s="100" t="s">
        <v>0</v>
      </c>
      <c r="C35" s="100" t="s">
        <v>7</v>
      </c>
      <c r="D35" s="102" t="s">
        <v>20</v>
      </c>
      <c r="E35" s="101" t="s">
        <v>160</v>
      </c>
      <c r="F35" s="102" t="s">
        <v>14</v>
      </c>
      <c r="G35" s="297">
        <v>2814884</v>
      </c>
      <c r="H35" s="297">
        <v>602125.31000000006</v>
      </c>
      <c r="I35" s="112">
        <f t="shared" si="3"/>
        <v>21.390768145330323</v>
      </c>
    </row>
    <row r="36" spans="1:9" ht="33">
      <c r="A36" s="113" t="s">
        <v>23</v>
      </c>
      <c r="B36" s="100" t="s">
        <v>0</v>
      </c>
      <c r="C36" s="100" t="s">
        <v>7</v>
      </c>
      <c r="D36" s="102" t="s">
        <v>20</v>
      </c>
      <c r="E36" s="101" t="s">
        <v>160</v>
      </c>
      <c r="F36" s="102" t="s">
        <v>24</v>
      </c>
      <c r="G36" s="297">
        <v>1088272</v>
      </c>
      <c r="H36" s="297">
        <v>317089.34999999998</v>
      </c>
      <c r="I36" s="112">
        <f t="shared" si="3"/>
        <v>29.136957488569031</v>
      </c>
    </row>
    <row r="37" spans="1:9" ht="49.5">
      <c r="A37" s="115" t="s">
        <v>288</v>
      </c>
      <c r="B37" s="100" t="s">
        <v>0</v>
      </c>
      <c r="C37" s="100" t="s">
        <v>7</v>
      </c>
      <c r="D37" s="102" t="s">
        <v>20</v>
      </c>
      <c r="E37" s="101" t="s">
        <v>289</v>
      </c>
      <c r="F37" s="102"/>
      <c r="G37" s="297">
        <f>G38</f>
        <v>1000</v>
      </c>
      <c r="H37" s="297">
        <f>H38</f>
        <v>0</v>
      </c>
      <c r="I37" s="112">
        <f t="shared" si="3"/>
        <v>0</v>
      </c>
    </row>
    <row r="38" spans="1:9" ht="33">
      <c r="A38" s="113" t="s">
        <v>23</v>
      </c>
      <c r="B38" s="100" t="s">
        <v>0</v>
      </c>
      <c r="C38" s="100" t="s">
        <v>7</v>
      </c>
      <c r="D38" s="102" t="s">
        <v>20</v>
      </c>
      <c r="E38" s="101" t="s">
        <v>289</v>
      </c>
      <c r="F38" s="102" t="s">
        <v>24</v>
      </c>
      <c r="G38" s="297">
        <v>1000</v>
      </c>
      <c r="H38" s="297">
        <v>0</v>
      </c>
      <c r="I38" s="112">
        <f t="shared" si="3"/>
        <v>0</v>
      </c>
    </row>
    <row r="39" spans="1:9" ht="16.5">
      <c r="A39" s="114" t="s">
        <v>25</v>
      </c>
      <c r="B39" s="100" t="s">
        <v>0</v>
      </c>
      <c r="C39" s="100" t="s">
        <v>7</v>
      </c>
      <c r="D39" s="102" t="s">
        <v>20</v>
      </c>
      <c r="E39" s="101" t="s">
        <v>160</v>
      </c>
      <c r="F39" s="102" t="s">
        <v>26</v>
      </c>
      <c r="G39" s="297">
        <v>68000</v>
      </c>
      <c r="H39" s="297">
        <v>14221</v>
      </c>
      <c r="I39" s="112">
        <f t="shared" si="3"/>
        <v>20.913235294117648</v>
      </c>
    </row>
    <row r="40" spans="1:9" ht="16.5">
      <c r="A40" s="114" t="s">
        <v>236</v>
      </c>
      <c r="B40" s="100" t="s">
        <v>0</v>
      </c>
      <c r="C40" s="100" t="s">
        <v>7</v>
      </c>
      <c r="D40" s="102" t="s">
        <v>20</v>
      </c>
      <c r="E40" s="101" t="s">
        <v>160</v>
      </c>
      <c r="F40" s="102" t="s">
        <v>237</v>
      </c>
      <c r="G40" s="297">
        <v>5000</v>
      </c>
      <c r="H40" s="297">
        <v>0</v>
      </c>
      <c r="I40" s="112">
        <f t="shared" si="3"/>
        <v>0</v>
      </c>
    </row>
    <row r="41" spans="1:9" ht="16.5">
      <c r="A41" s="165" t="s">
        <v>161</v>
      </c>
      <c r="B41" s="103" t="s">
        <v>0</v>
      </c>
      <c r="C41" s="103" t="s">
        <v>7</v>
      </c>
      <c r="D41" s="103" t="s">
        <v>74</v>
      </c>
      <c r="E41" s="103"/>
      <c r="F41" s="103"/>
      <c r="G41" s="296">
        <f t="shared" ref="G41:H44" si="4">G42</f>
        <v>25000</v>
      </c>
      <c r="H41" s="296">
        <f t="shared" si="4"/>
        <v>0</v>
      </c>
      <c r="I41" s="111">
        <f t="shared" ref="I41:I47" si="5">H41/G41*100</f>
        <v>0</v>
      </c>
    </row>
    <row r="42" spans="1:9" ht="49.5">
      <c r="A42" s="166" t="s">
        <v>10</v>
      </c>
      <c r="B42" s="94" t="s">
        <v>0</v>
      </c>
      <c r="C42" s="101" t="s">
        <v>7</v>
      </c>
      <c r="D42" s="101" t="s">
        <v>74</v>
      </c>
      <c r="E42" s="102" t="s">
        <v>154</v>
      </c>
      <c r="F42" s="104"/>
      <c r="G42" s="297">
        <f t="shared" si="4"/>
        <v>25000</v>
      </c>
      <c r="H42" s="297">
        <f t="shared" si="4"/>
        <v>0</v>
      </c>
      <c r="I42" s="112">
        <f t="shared" si="5"/>
        <v>0</v>
      </c>
    </row>
    <row r="43" spans="1:9" ht="21.75" customHeight="1">
      <c r="A43" s="90" t="s">
        <v>27</v>
      </c>
      <c r="B43" s="94" t="s">
        <v>0</v>
      </c>
      <c r="C43" s="101" t="s">
        <v>7</v>
      </c>
      <c r="D43" s="101" t="s">
        <v>74</v>
      </c>
      <c r="E43" s="102" t="s">
        <v>162</v>
      </c>
      <c r="F43" s="104"/>
      <c r="G43" s="297">
        <f t="shared" si="4"/>
        <v>25000</v>
      </c>
      <c r="H43" s="297">
        <f t="shared" si="4"/>
        <v>0</v>
      </c>
      <c r="I43" s="112">
        <f t="shared" si="5"/>
        <v>0</v>
      </c>
    </row>
    <row r="44" spans="1:9" ht="36" customHeight="1">
      <c r="A44" s="90" t="s">
        <v>38</v>
      </c>
      <c r="B44" s="94" t="s">
        <v>0</v>
      </c>
      <c r="C44" s="101" t="s">
        <v>7</v>
      </c>
      <c r="D44" s="101" t="s">
        <v>74</v>
      </c>
      <c r="E44" s="102" t="s">
        <v>163</v>
      </c>
      <c r="F44" s="104"/>
      <c r="G44" s="297">
        <f t="shared" si="4"/>
        <v>25000</v>
      </c>
      <c r="H44" s="297">
        <f t="shared" si="4"/>
        <v>0</v>
      </c>
      <c r="I44" s="112">
        <f t="shared" si="5"/>
        <v>0</v>
      </c>
    </row>
    <row r="45" spans="1:9" ht="16.5">
      <c r="A45" s="90" t="s">
        <v>39</v>
      </c>
      <c r="B45" s="94" t="s">
        <v>0</v>
      </c>
      <c r="C45" s="101" t="s">
        <v>7</v>
      </c>
      <c r="D45" s="101" t="s">
        <v>74</v>
      </c>
      <c r="E45" s="102" t="s">
        <v>163</v>
      </c>
      <c r="F45" s="104" t="s">
        <v>40</v>
      </c>
      <c r="G45" s="297">
        <v>25000</v>
      </c>
      <c r="H45" s="297">
        <v>0</v>
      </c>
      <c r="I45" s="112">
        <f t="shared" si="5"/>
        <v>0</v>
      </c>
    </row>
    <row r="46" spans="1:9" ht="16.5">
      <c r="A46" s="164" t="s">
        <v>27</v>
      </c>
      <c r="B46" s="98" t="s">
        <v>0</v>
      </c>
      <c r="C46" s="98" t="s">
        <v>7</v>
      </c>
      <c r="D46" s="98" t="s">
        <v>28</v>
      </c>
      <c r="E46" s="99"/>
      <c r="F46" s="99"/>
      <c r="G46" s="296">
        <f>G47+G52</f>
        <v>138000</v>
      </c>
      <c r="H46" s="296">
        <f>H47+H52</f>
        <v>28145</v>
      </c>
      <c r="I46" s="111">
        <f t="shared" si="5"/>
        <v>20.394927536231883</v>
      </c>
    </row>
    <row r="47" spans="1:9" ht="49.5">
      <c r="A47" s="90" t="s">
        <v>10</v>
      </c>
      <c r="B47" s="100" t="s">
        <v>0</v>
      </c>
      <c r="C47" s="100" t="s">
        <v>7</v>
      </c>
      <c r="D47" s="102" t="s">
        <v>28</v>
      </c>
      <c r="E47" s="102" t="s">
        <v>164</v>
      </c>
      <c r="F47" s="102"/>
      <c r="G47" s="297">
        <f>G48</f>
        <v>120000</v>
      </c>
      <c r="H47" s="297">
        <f>H48</f>
        <v>28145</v>
      </c>
      <c r="I47" s="112">
        <f t="shared" si="5"/>
        <v>23.454166666666669</v>
      </c>
    </row>
    <row r="48" spans="1:9" ht="16.5">
      <c r="A48" s="90" t="s">
        <v>27</v>
      </c>
      <c r="B48" s="100" t="s">
        <v>0</v>
      </c>
      <c r="C48" s="102" t="s">
        <v>7</v>
      </c>
      <c r="D48" s="102" t="s">
        <v>28</v>
      </c>
      <c r="E48" s="102" t="s">
        <v>162</v>
      </c>
      <c r="F48" s="102"/>
      <c r="G48" s="297">
        <f>G49</f>
        <v>120000</v>
      </c>
      <c r="H48" s="297">
        <f>H49</f>
        <v>28145</v>
      </c>
      <c r="I48" s="112">
        <f t="shared" ref="I48:I55" si="6">H48/G48*100</f>
        <v>23.454166666666669</v>
      </c>
    </row>
    <row r="49" spans="1:12" ht="16.5">
      <c r="A49" s="90" t="s">
        <v>29</v>
      </c>
      <c r="B49" s="100" t="s">
        <v>0</v>
      </c>
      <c r="C49" s="102" t="s">
        <v>7</v>
      </c>
      <c r="D49" s="102" t="s">
        <v>28</v>
      </c>
      <c r="E49" s="102" t="s">
        <v>165</v>
      </c>
      <c r="F49" s="102"/>
      <c r="G49" s="297">
        <f>+G51+G50</f>
        <v>120000</v>
      </c>
      <c r="H49" s="297">
        <f>+H51+H50</f>
        <v>28145</v>
      </c>
      <c r="I49" s="112">
        <f t="shared" si="6"/>
        <v>23.454166666666669</v>
      </c>
    </row>
    <row r="50" spans="1:12" ht="16.5">
      <c r="A50" s="114" t="s">
        <v>236</v>
      </c>
      <c r="B50" s="100" t="s">
        <v>0</v>
      </c>
      <c r="C50" s="102" t="s">
        <v>7</v>
      </c>
      <c r="D50" s="102" t="s">
        <v>28</v>
      </c>
      <c r="E50" s="102" t="s">
        <v>165</v>
      </c>
      <c r="F50" s="102" t="s">
        <v>237</v>
      </c>
      <c r="G50" s="297">
        <v>4000</v>
      </c>
      <c r="H50" s="297">
        <v>0</v>
      </c>
      <c r="I50" s="112">
        <f t="shared" si="6"/>
        <v>0</v>
      </c>
      <c r="L50" s="63"/>
    </row>
    <row r="51" spans="1:12" ht="16.5">
      <c r="A51" s="113" t="s">
        <v>25</v>
      </c>
      <c r="B51" s="100" t="s">
        <v>0</v>
      </c>
      <c r="C51" s="102" t="s">
        <v>7</v>
      </c>
      <c r="D51" s="102" t="s">
        <v>28</v>
      </c>
      <c r="E51" s="102" t="s">
        <v>165</v>
      </c>
      <c r="F51" s="102" t="s">
        <v>26</v>
      </c>
      <c r="G51" s="297">
        <v>116000</v>
      </c>
      <c r="H51" s="297">
        <v>28145</v>
      </c>
      <c r="I51" s="112">
        <f t="shared" si="6"/>
        <v>24.262931034482762</v>
      </c>
      <c r="L51" s="63"/>
    </row>
    <row r="52" spans="1:12" ht="33">
      <c r="A52" s="115" t="s">
        <v>295</v>
      </c>
      <c r="B52" s="100" t="s">
        <v>0</v>
      </c>
      <c r="C52" s="102" t="s">
        <v>7</v>
      </c>
      <c r="D52" s="102" t="s">
        <v>28</v>
      </c>
      <c r="E52" s="102" t="s">
        <v>194</v>
      </c>
      <c r="F52" s="102"/>
      <c r="G52" s="297">
        <f t="shared" ref="G52:H54" si="7">G53</f>
        <v>18000</v>
      </c>
      <c r="H52" s="297">
        <f t="shared" si="7"/>
        <v>0</v>
      </c>
      <c r="I52" s="112">
        <f t="shared" si="6"/>
        <v>0</v>
      </c>
      <c r="L52" s="63"/>
    </row>
    <row r="53" spans="1:12" ht="16.5">
      <c r="A53" s="148" t="s">
        <v>223</v>
      </c>
      <c r="B53" s="100" t="s">
        <v>0</v>
      </c>
      <c r="C53" s="102" t="s">
        <v>7</v>
      </c>
      <c r="D53" s="102" t="s">
        <v>28</v>
      </c>
      <c r="E53" s="102" t="s">
        <v>191</v>
      </c>
      <c r="F53" s="102"/>
      <c r="G53" s="297">
        <f t="shared" si="7"/>
        <v>18000</v>
      </c>
      <c r="H53" s="297">
        <f t="shared" si="7"/>
        <v>0</v>
      </c>
      <c r="I53" s="112">
        <f t="shared" si="6"/>
        <v>0</v>
      </c>
    </row>
    <row r="54" spans="1:12" ht="16.5">
      <c r="A54" s="148" t="s">
        <v>224</v>
      </c>
      <c r="B54" s="100" t="s">
        <v>0</v>
      </c>
      <c r="C54" s="102" t="s">
        <v>7</v>
      </c>
      <c r="D54" s="102" t="s">
        <v>28</v>
      </c>
      <c r="E54" s="102" t="s">
        <v>259</v>
      </c>
      <c r="F54" s="102"/>
      <c r="G54" s="297">
        <f t="shared" si="7"/>
        <v>18000</v>
      </c>
      <c r="H54" s="297">
        <f t="shared" si="7"/>
        <v>0</v>
      </c>
      <c r="I54" s="112">
        <f t="shared" si="6"/>
        <v>0</v>
      </c>
    </row>
    <row r="55" spans="1:12" ht="33">
      <c r="A55" s="113" t="s">
        <v>23</v>
      </c>
      <c r="B55" s="100" t="s">
        <v>0</v>
      </c>
      <c r="C55" s="102" t="s">
        <v>7</v>
      </c>
      <c r="D55" s="102" t="s">
        <v>28</v>
      </c>
      <c r="E55" s="102" t="s">
        <v>259</v>
      </c>
      <c r="F55" s="102" t="s">
        <v>24</v>
      </c>
      <c r="G55" s="297">
        <v>18000</v>
      </c>
      <c r="H55" s="297">
        <v>0</v>
      </c>
      <c r="I55" s="112">
        <f t="shared" si="6"/>
        <v>0</v>
      </c>
    </row>
    <row r="56" spans="1:12" ht="16.5">
      <c r="A56" s="116" t="s">
        <v>30</v>
      </c>
      <c r="B56" s="99" t="s">
        <v>0</v>
      </c>
      <c r="C56" s="99" t="s">
        <v>9</v>
      </c>
      <c r="D56" s="99"/>
      <c r="E56" s="99"/>
      <c r="F56" s="99"/>
      <c r="G56" s="299">
        <f>G57</f>
        <v>316900</v>
      </c>
      <c r="H56" s="299">
        <f>H57</f>
        <v>44097.87</v>
      </c>
      <c r="I56" s="117">
        <f t="shared" ref="I56:I65" si="8">H56/G56*100</f>
        <v>13.915389712843169</v>
      </c>
    </row>
    <row r="57" spans="1:12" ht="16.5">
      <c r="A57" s="116" t="s">
        <v>31</v>
      </c>
      <c r="B57" s="102" t="s">
        <v>0</v>
      </c>
      <c r="C57" s="99" t="s">
        <v>9</v>
      </c>
      <c r="D57" s="99" t="s">
        <v>16</v>
      </c>
      <c r="E57" s="99"/>
      <c r="F57" s="99"/>
      <c r="G57" s="300">
        <f>G58</f>
        <v>316900</v>
      </c>
      <c r="H57" s="300">
        <f>H58</f>
        <v>44097.87</v>
      </c>
      <c r="I57" s="118">
        <f t="shared" si="8"/>
        <v>13.915389712843169</v>
      </c>
    </row>
    <row r="58" spans="1:12" ht="36.75" customHeight="1">
      <c r="A58" s="166" t="s">
        <v>10</v>
      </c>
      <c r="B58" s="102" t="s">
        <v>0</v>
      </c>
      <c r="C58" s="102" t="s">
        <v>9</v>
      </c>
      <c r="D58" s="102" t="s">
        <v>16</v>
      </c>
      <c r="E58" s="102" t="s">
        <v>154</v>
      </c>
      <c r="F58" s="102"/>
      <c r="G58" s="297">
        <f>G60</f>
        <v>316900</v>
      </c>
      <c r="H58" s="297">
        <f>H60</f>
        <v>44097.87</v>
      </c>
      <c r="I58" s="118">
        <f t="shared" si="8"/>
        <v>13.915389712843169</v>
      </c>
    </row>
    <row r="59" spans="1:12" ht="16.5">
      <c r="A59" s="90" t="s">
        <v>27</v>
      </c>
      <c r="B59" s="102" t="s">
        <v>0</v>
      </c>
      <c r="C59" s="102" t="s">
        <v>9</v>
      </c>
      <c r="D59" s="102" t="s">
        <v>16</v>
      </c>
      <c r="E59" s="102" t="s">
        <v>162</v>
      </c>
      <c r="F59" s="102"/>
      <c r="G59" s="297">
        <f>G60</f>
        <v>316900</v>
      </c>
      <c r="H59" s="297">
        <f>H60</f>
        <v>44097.87</v>
      </c>
      <c r="I59" s="118">
        <f t="shared" si="8"/>
        <v>13.915389712843169</v>
      </c>
    </row>
    <row r="60" spans="1:12" ht="23.85" customHeight="1">
      <c r="A60" s="166" t="s">
        <v>32</v>
      </c>
      <c r="B60" s="102" t="s">
        <v>0</v>
      </c>
      <c r="C60" s="102" t="s">
        <v>9</v>
      </c>
      <c r="D60" s="102" t="s">
        <v>16</v>
      </c>
      <c r="E60" s="102" t="s">
        <v>275</v>
      </c>
      <c r="F60" s="99"/>
      <c r="G60" s="300">
        <f>G61+G62</f>
        <v>316900</v>
      </c>
      <c r="H60" s="300">
        <f>H61+H62</f>
        <v>44097.87</v>
      </c>
      <c r="I60" s="118">
        <f t="shared" si="8"/>
        <v>13.915389712843169</v>
      </c>
    </row>
    <row r="61" spans="1:12" ht="22.9" customHeight="1">
      <c r="A61" s="90" t="s">
        <v>13</v>
      </c>
      <c r="B61" s="102" t="s">
        <v>0</v>
      </c>
      <c r="C61" s="102" t="s">
        <v>9</v>
      </c>
      <c r="D61" s="102" t="s">
        <v>16</v>
      </c>
      <c r="E61" s="102" t="s">
        <v>275</v>
      </c>
      <c r="F61" s="102" t="s">
        <v>14</v>
      </c>
      <c r="G61" s="297">
        <v>308700</v>
      </c>
      <c r="H61" s="297">
        <v>44097.87</v>
      </c>
      <c r="I61" s="118">
        <f t="shared" si="8"/>
        <v>14.285024295432461</v>
      </c>
    </row>
    <row r="62" spans="1:12" ht="32.25" customHeight="1">
      <c r="A62" s="113" t="s">
        <v>23</v>
      </c>
      <c r="B62" s="102" t="s">
        <v>0</v>
      </c>
      <c r="C62" s="102" t="s">
        <v>9</v>
      </c>
      <c r="D62" s="102" t="s">
        <v>16</v>
      </c>
      <c r="E62" s="102" t="s">
        <v>275</v>
      </c>
      <c r="F62" s="102" t="s">
        <v>24</v>
      </c>
      <c r="G62" s="297">
        <v>8200</v>
      </c>
      <c r="H62" s="297">
        <v>0</v>
      </c>
      <c r="I62" s="118">
        <f t="shared" si="8"/>
        <v>0</v>
      </c>
    </row>
    <row r="63" spans="1:12" ht="20.25" customHeight="1">
      <c r="A63" s="109" t="s">
        <v>33</v>
      </c>
      <c r="B63" s="96" t="s">
        <v>0</v>
      </c>
      <c r="C63" s="97" t="s">
        <v>16</v>
      </c>
      <c r="D63" s="97"/>
      <c r="E63" s="97"/>
      <c r="F63" s="97"/>
      <c r="G63" s="295">
        <f>G64+G75</f>
        <v>80500</v>
      </c>
      <c r="H63" s="295">
        <f>H64+H75</f>
        <v>4065</v>
      </c>
      <c r="I63" s="110">
        <f t="shared" si="8"/>
        <v>5.0496894409937889</v>
      </c>
    </row>
    <row r="64" spans="1:12" ht="16.5">
      <c r="A64" s="164" t="s">
        <v>34</v>
      </c>
      <c r="B64" s="98" t="s">
        <v>0</v>
      </c>
      <c r="C64" s="98" t="s">
        <v>16</v>
      </c>
      <c r="D64" s="98" t="s">
        <v>9</v>
      </c>
      <c r="E64" s="99"/>
      <c r="F64" s="99"/>
      <c r="G64" s="296">
        <f>G65+G71</f>
        <v>13000</v>
      </c>
      <c r="H64" s="296">
        <f>H65+H71</f>
        <v>0</v>
      </c>
      <c r="I64" s="110">
        <f t="shared" si="8"/>
        <v>0</v>
      </c>
    </row>
    <row r="65" spans="1:9" ht="34.5" customHeight="1">
      <c r="A65" s="90" t="s">
        <v>296</v>
      </c>
      <c r="B65" s="100" t="s">
        <v>0</v>
      </c>
      <c r="C65" s="100" t="s">
        <v>16</v>
      </c>
      <c r="D65" s="102" t="s">
        <v>9</v>
      </c>
      <c r="E65" s="102" t="s">
        <v>181</v>
      </c>
      <c r="F65" s="102"/>
      <c r="G65" s="297">
        <f>G66</f>
        <v>11000</v>
      </c>
      <c r="H65" s="297">
        <f>H66</f>
        <v>0</v>
      </c>
      <c r="I65" s="112">
        <f t="shared" si="8"/>
        <v>0</v>
      </c>
    </row>
    <row r="66" spans="1:9" ht="16.5">
      <c r="A66" s="90" t="s">
        <v>167</v>
      </c>
      <c r="B66" s="100" t="s">
        <v>0</v>
      </c>
      <c r="C66" s="100" t="s">
        <v>16</v>
      </c>
      <c r="D66" s="100" t="s">
        <v>9</v>
      </c>
      <c r="E66" s="102" t="s">
        <v>228</v>
      </c>
      <c r="F66" s="102"/>
      <c r="G66" s="297">
        <f>G67</f>
        <v>11000</v>
      </c>
      <c r="H66" s="297">
        <f>H67</f>
        <v>0</v>
      </c>
      <c r="I66" s="112">
        <f t="shared" ref="I66:I74" si="9">H66/G66*100</f>
        <v>0</v>
      </c>
    </row>
    <row r="67" spans="1:9" ht="33.75" customHeight="1">
      <c r="A67" s="119" t="s">
        <v>35</v>
      </c>
      <c r="B67" s="100" t="s">
        <v>0</v>
      </c>
      <c r="C67" s="100" t="s">
        <v>16</v>
      </c>
      <c r="D67" s="100" t="s">
        <v>9</v>
      </c>
      <c r="E67" s="102" t="s">
        <v>238</v>
      </c>
      <c r="F67" s="102"/>
      <c r="G67" s="297">
        <f>G69+G68+G70</f>
        <v>11000</v>
      </c>
      <c r="H67" s="297">
        <f>H69+H68+H70</f>
        <v>0</v>
      </c>
      <c r="I67" s="112">
        <f t="shared" si="9"/>
        <v>0</v>
      </c>
    </row>
    <row r="68" spans="1:9" ht="19.5" customHeight="1">
      <c r="A68" s="90" t="s">
        <v>13</v>
      </c>
      <c r="B68" s="100" t="s">
        <v>0</v>
      </c>
      <c r="C68" s="100" t="s">
        <v>16</v>
      </c>
      <c r="D68" s="100" t="s">
        <v>9</v>
      </c>
      <c r="E68" s="102" t="s">
        <v>238</v>
      </c>
      <c r="F68" s="102" t="s">
        <v>14</v>
      </c>
      <c r="G68" s="297">
        <v>7000</v>
      </c>
      <c r="H68" s="297">
        <v>0</v>
      </c>
      <c r="I68" s="112">
        <f t="shared" si="9"/>
        <v>0</v>
      </c>
    </row>
    <row r="69" spans="1:9" ht="33">
      <c r="A69" s="113" t="s">
        <v>23</v>
      </c>
      <c r="B69" s="100" t="s">
        <v>0</v>
      </c>
      <c r="C69" s="100" t="s">
        <v>16</v>
      </c>
      <c r="D69" s="100" t="s">
        <v>9</v>
      </c>
      <c r="E69" s="102" t="s">
        <v>238</v>
      </c>
      <c r="F69" s="102" t="s">
        <v>24</v>
      </c>
      <c r="G69" s="297">
        <v>4000</v>
      </c>
      <c r="H69" s="297">
        <v>0</v>
      </c>
      <c r="I69" s="112">
        <f t="shared" si="9"/>
        <v>0</v>
      </c>
    </row>
    <row r="70" spans="1:9" ht="16.5">
      <c r="A70" s="113" t="s">
        <v>278</v>
      </c>
      <c r="B70" s="100" t="s">
        <v>0</v>
      </c>
      <c r="C70" s="100" t="s">
        <v>16</v>
      </c>
      <c r="D70" s="100" t="s">
        <v>9</v>
      </c>
      <c r="E70" s="102" t="s">
        <v>238</v>
      </c>
      <c r="F70" s="102" t="s">
        <v>276</v>
      </c>
      <c r="G70" s="297">
        <v>0</v>
      </c>
      <c r="H70" s="297">
        <v>0</v>
      </c>
      <c r="I70" s="112">
        <v>0</v>
      </c>
    </row>
    <row r="71" spans="1:9" ht="37.5" customHeight="1">
      <c r="A71" s="115" t="s">
        <v>297</v>
      </c>
      <c r="B71" s="100" t="s">
        <v>0</v>
      </c>
      <c r="C71" s="100" t="s">
        <v>16</v>
      </c>
      <c r="D71" s="100" t="s">
        <v>9</v>
      </c>
      <c r="E71" s="102" t="s">
        <v>182</v>
      </c>
      <c r="F71" s="102"/>
      <c r="G71" s="297">
        <f>G73</f>
        <v>2000</v>
      </c>
      <c r="H71" s="297">
        <f>H73</f>
        <v>0</v>
      </c>
      <c r="I71" s="112">
        <f t="shared" si="9"/>
        <v>0</v>
      </c>
    </row>
    <row r="72" spans="1:9" ht="20.25" customHeight="1">
      <c r="A72" s="115" t="s">
        <v>168</v>
      </c>
      <c r="B72" s="100" t="s">
        <v>0</v>
      </c>
      <c r="C72" s="100" t="s">
        <v>16</v>
      </c>
      <c r="D72" s="100" t="s">
        <v>9</v>
      </c>
      <c r="E72" s="102" t="s">
        <v>183</v>
      </c>
      <c r="F72" s="102"/>
      <c r="G72" s="297">
        <f>G73</f>
        <v>2000</v>
      </c>
      <c r="H72" s="297">
        <f>H73</f>
        <v>0</v>
      </c>
      <c r="I72" s="112">
        <f t="shared" si="9"/>
        <v>0</v>
      </c>
    </row>
    <row r="73" spans="1:9" ht="33">
      <c r="A73" s="119" t="s">
        <v>35</v>
      </c>
      <c r="B73" s="100" t="s">
        <v>0</v>
      </c>
      <c r="C73" s="100" t="s">
        <v>16</v>
      </c>
      <c r="D73" s="100" t="s">
        <v>9</v>
      </c>
      <c r="E73" s="104" t="s">
        <v>239</v>
      </c>
      <c r="F73" s="102"/>
      <c r="G73" s="297">
        <f>G74</f>
        <v>2000</v>
      </c>
      <c r="H73" s="297">
        <f>H74</f>
        <v>0</v>
      </c>
      <c r="I73" s="112">
        <f t="shared" si="9"/>
        <v>0</v>
      </c>
    </row>
    <row r="74" spans="1:9" ht="30.75" customHeight="1">
      <c r="A74" s="113" t="s">
        <v>23</v>
      </c>
      <c r="B74" s="100" t="s">
        <v>0</v>
      </c>
      <c r="C74" s="100" t="s">
        <v>16</v>
      </c>
      <c r="D74" s="100" t="s">
        <v>9</v>
      </c>
      <c r="E74" s="104" t="s">
        <v>239</v>
      </c>
      <c r="F74" s="102" t="s">
        <v>24</v>
      </c>
      <c r="G74" s="297">
        <v>2000</v>
      </c>
      <c r="H74" s="297">
        <v>0</v>
      </c>
      <c r="I74" s="112">
        <f t="shared" si="9"/>
        <v>0</v>
      </c>
    </row>
    <row r="75" spans="1:9" ht="16.5">
      <c r="A75" s="167" t="s">
        <v>41</v>
      </c>
      <c r="B75" s="98" t="s">
        <v>0</v>
      </c>
      <c r="C75" s="99" t="s">
        <v>16</v>
      </c>
      <c r="D75" s="99" t="s">
        <v>42</v>
      </c>
      <c r="E75" s="99"/>
      <c r="F75" s="99"/>
      <c r="G75" s="296">
        <f t="shared" ref="G75:H77" si="10">G76</f>
        <v>67500</v>
      </c>
      <c r="H75" s="296">
        <f t="shared" si="10"/>
        <v>4065</v>
      </c>
      <c r="I75" s="111">
        <f t="shared" ref="I75:I92" si="11">H75/G75*100</f>
        <v>6.0222222222222221</v>
      </c>
    </row>
    <row r="76" spans="1:9" ht="40.5" customHeight="1">
      <c r="A76" s="90" t="s">
        <v>298</v>
      </c>
      <c r="B76" s="100" t="s">
        <v>0</v>
      </c>
      <c r="C76" s="102" t="s">
        <v>16</v>
      </c>
      <c r="D76" s="102" t="s">
        <v>42</v>
      </c>
      <c r="E76" s="102" t="s">
        <v>169</v>
      </c>
      <c r="F76" s="102"/>
      <c r="G76" s="297">
        <f t="shared" si="10"/>
        <v>67500</v>
      </c>
      <c r="H76" s="297">
        <f t="shared" si="10"/>
        <v>4065</v>
      </c>
      <c r="I76" s="112">
        <f t="shared" si="11"/>
        <v>6.0222222222222221</v>
      </c>
    </row>
    <row r="77" spans="1:9" ht="24" customHeight="1">
      <c r="A77" s="90" t="s">
        <v>172</v>
      </c>
      <c r="B77" s="100" t="s">
        <v>0</v>
      </c>
      <c r="C77" s="102" t="s">
        <v>16</v>
      </c>
      <c r="D77" s="102" t="s">
        <v>42</v>
      </c>
      <c r="E77" s="102" t="s">
        <v>170</v>
      </c>
      <c r="F77" s="102"/>
      <c r="G77" s="297">
        <f t="shared" si="10"/>
        <v>67500</v>
      </c>
      <c r="H77" s="297">
        <f t="shared" si="10"/>
        <v>4065</v>
      </c>
      <c r="I77" s="112">
        <f t="shared" si="11"/>
        <v>6.0222222222222221</v>
      </c>
    </row>
    <row r="78" spans="1:9" ht="33">
      <c r="A78" s="120" t="s">
        <v>215</v>
      </c>
      <c r="B78" s="100" t="s">
        <v>0</v>
      </c>
      <c r="C78" s="102" t="s">
        <v>16</v>
      </c>
      <c r="D78" s="102" t="s">
        <v>42</v>
      </c>
      <c r="E78" s="102" t="s">
        <v>171</v>
      </c>
      <c r="F78" s="102"/>
      <c r="G78" s="297">
        <f>G80+G81+G79</f>
        <v>67500</v>
      </c>
      <c r="H78" s="297">
        <f>H80+H81+H79</f>
        <v>4065</v>
      </c>
      <c r="I78" s="112">
        <f t="shared" si="11"/>
        <v>6.0222222222222221</v>
      </c>
    </row>
    <row r="79" spans="1:9" ht="22.5" customHeight="1">
      <c r="A79" s="90" t="s">
        <v>13</v>
      </c>
      <c r="B79" s="100" t="s">
        <v>0</v>
      </c>
      <c r="C79" s="102" t="s">
        <v>16</v>
      </c>
      <c r="D79" s="102" t="s">
        <v>42</v>
      </c>
      <c r="E79" s="102" t="s">
        <v>171</v>
      </c>
      <c r="F79" s="102" t="s">
        <v>14</v>
      </c>
      <c r="G79" s="297">
        <v>12000</v>
      </c>
      <c r="H79" s="297">
        <v>0</v>
      </c>
      <c r="I79" s="112">
        <f t="shared" si="11"/>
        <v>0</v>
      </c>
    </row>
    <row r="80" spans="1:9" ht="36.75" customHeight="1">
      <c r="A80" s="121" t="s">
        <v>23</v>
      </c>
      <c r="B80" s="100" t="s">
        <v>0</v>
      </c>
      <c r="C80" s="102" t="s">
        <v>16</v>
      </c>
      <c r="D80" s="102" t="s">
        <v>42</v>
      </c>
      <c r="E80" s="102" t="s">
        <v>171</v>
      </c>
      <c r="F80" s="102" t="s">
        <v>24</v>
      </c>
      <c r="G80" s="297">
        <v>55500</v>
      </c>
      <c r="H80" s="297">
        <v>4065</v>
      </c>
      <c r="I80" s="112">
        <f t="shared" si="11"/>
        <v>7.3243243243243246</v>
      </c>
    </row>
    <row r="81" spans="1:11" ht="20.25" customHeight="1">
      <c r="A81" s="113" t="s">
        <v>278</v>
      </c>
      <c r="B81" s="100" t="s">
        <v>0</v>
      </c>
      <c r="C81" s="102" t="s">
        <v>16</v>
      </c>
      <c r="D81" s="102" t="s">
        <v>42</v>
      </c>
      <c r="E81" s="102" t="s">
        <v>171</v>
      </c>
      <c r="F81" s="102" t="s">
        <v>276</v>
      </c>
      <c r="G81" s="297">
        <v>0</v>
      </c>
      <c r="H81" s="297">
        <v>0</v>
      </c>
      <c r="I81" s="112">
        <v>0</v>
      </c>
    </row>
    <row r="82" spans="1:11" ht="16.5">
      <c r="A82" s="109" t="s">
        <v>43</v>
      </c>
      <c r="B82" s="96" t="s">
        <v>0</v>
      </c>
      <c r="C82" s="97" t="s">
        <v>20</v>
      </c>
      <c r="D82" s="99"/>
      <c r="E82" s="99"/>
      <c r="F82" s="99"/>
      <c r="G82" s="296">
        <f>+G83</f>
        <v>9703600</v>
      </c>
      <c r="H82" s="296">
        <f>+H83</f>
        <v>0</v>
      </c>
      <c r="I82" s="111">
        <f t="shared" si="11"/>
        <v>0</v>
      </c>
    </row>
    <row r="83" spans="1:11" ht="16.5">
      <c r="A83" s="168" t="s">
        <v>45</v>
      </c>
      <c r="B83" s="98" t="s">
        <v>0</v>
      </c>
      <c r="C83" s="99" t="s">
        <v>20</v>
      </c>
      <c r="D83" s="99" t="s">
        <v>37</v>
      </c>
      <c r="E83" s="99"/>
      <c r="F83" s="99"/>
      <c r="G83" s="296">
        <f>G84</f>
        <v>9703600</v>
      </c>
      <c r="H83" s="296">
        <f>H84</f>
        <v>0</v>
      </c>
      <c r="I83" s="111">
        <f t="shared" si="11"/>
        <v>0</v>
      </c>
    </row>
    <row r="84" spans="1:11" ht="36" customHeight="1">
      <c r="A84" s="169" t="s">
        <v>299</v>
      </c>
      <c r="B84" s="100" t="s">
        <v>0</v>
      </c>
      <c r="C84" s="102" t="s">
        <v>20</v>
      </c>
      <c r="D84" s="102" t="s">
        <v>37</v>
      </c>
      <c r="E84" s="102" t="s">
        <v>177</v>
      </c>
      <c r="F84" s="102"/>
      <c r="G84" s="297">
        <f>G85+G88</f>
        <v>9703600</v>
      </c>
      <c r="H84" s="297">
        <f>H85+H88</f>
        <v>0</v>
      </c>
      <c r="I84" s="112">
        <f t="shared" si="11"/>
        <v>0</v>
      </c>
    </row>
    <row r="85" spans="1:11" ht="33">
      <c r="A85" s="170" t="s">
        <v>180</v>
      </c>
      <c r="B85" s="100" t="s">
        <v>0</v>
      </c>
      <c r="C85" s="102" t="s">
        <v>20</v>
      </c>
      <c r="D85" s="102" t="s">
        <v>37</v>
      </c>
      <c r="E85" s="102" t="s">
        <v>178</v>
      </c>
      <c r="F85" s="102"/>
      <c r="G85" s="297">
        <f>G86</f>
        <v>521600</v>
      </c>
      <c r="H85" s="297">
        <f>H86</f>
        <v>0</v>
      </c>
      <c r="I85" s="112">
        <f t="shared" si="11"/>
        <v>0</v>
      </c>
    </row>
    <row r="86" spans="1:11" ht="33">
      <c r="A86" s="121" t="s">
        <v>46</v>
      </c>
      <c r="B86" s="100" t="s">
        <v>0</v>
      </c>
      <c r="C86" s="102" t="s">
        <v>20</v>
      </c>
      <c r="D86" s="102" t="s">
        <v>37</v>
      </c>
      <c r="E86" s="102" t="s">
        <v>179</v>
      </c>
      <c r="F86" s="102"/>
      <c r="G86" s="297">
        <f>G87</f>
        <v>521600</v>
      </c>
      <c r="H86" s="297">
        <f>H87</f>
        <v>0</v>
      </c>
      <c r="I86" s="112">
        <f t="shared" si="11"/>
        <v>0</v>
      </c>
    </row>
    <row r="87" spans="1:11" ht="33">
      <c r="A87" s="121" t="s">
        <v>23</v>
      </c>
      <c r="B87" s="100" t="s">
        <v>0</v>
      </c>
      <c r="C87" s="102" t="s">
        <v>20</v>
      </c>
      <c r="D87" s="102" t="s">
        <v>37</v>
      </c>
      <c r="E87" s="102" t="s">
        <v>179</v>
      </c>
      <c r="F87" s="102" t="s">
        <v>24</v>
      </c>
      <c r="G87" s="297">
        <v>521600</v>
      </c>
      <c r="H87" s="297">
        <v>0</v>
      </c>
      <c r="I87" s="112">
        <f t="shared" si="11"/>
        <v>0</v>
      </c>
    </row>
    <row r="88" spans="1:11" ht="20.25" customHeight="1">
      <c r="A88" s="122" t="s">
        <v>286</v>
      </c>
      <c r="B88" s="100" t="s">
        <v>0</v>
      </c>
      <c r="C88" s="102" t="s">
        <v>20</v>
      </c>
      <c r="D88" s="102" t="s">
        <v>37</v>
      </c>
      <c r="E88" s="102" t="s">
        <v>285</v>
      </c>
      <c r="F88" s="102"/>
      <c r="G88" s="297">
        <f>G89</f>
        <v>9182000</v>
      </c>
      <c r="H88" s="297">
        <f>H89</f>
        <v>0</v>
      </c>
      <c r="I88" s="112">
        <f t="shared" si="11"/>
        <v>0</v>
      </c>
    </row>
    <row r="89" spans="1:11" ht="49.5">
      <c r="A89" s="122" t="s">
        <v>294</v>
      </c>
      <c r="B89" s="100" t="s">
        <v>0</v>
      </c>
      <c r="C89" s="102" t="s">
        <v>20</v>
      </c>
      <c r="D89" s="102" t="s">
        <v>37</v>
      </c>
      <c r="E89" s="102" t="s">
        <v>284</v>
      </c>
      <c r="F89" s="102" t="s">
        <v>24</v>
      </c>
      <c r="G89" s="297">
        <v>9182000</v>
      </c>
      <c r="H89" s="297">
        <v>0</v>
      </c>
      <c r="I89" s="112">
        <f t="shared" si="11"/>
        <v>0</v>
      </c>
    </row>
    <row r="90" spans="1:11" ht="16.5">
      <c r="A90" s="171" t="s">
        <v>47</v>
      </c>
      <c r="B90" s="96" t="s">
        <v>0</v>
      </c>
      <c r="C90" s="97" t="s">
        <v>48</v>
      </c>
      <c r="D90" s="97"/>
      <c r="E90" s="97"/>
      <c r="F90" s="97"/>
      <c r="G90" s="295">
        <f>G91+G103+G114+G137</f>
        <v>25627571.949999999</v>
      </c>
      <c r="H90" s="295">
        <f>H91+H103+H114+H137</f>
        <v>205577.33000000002</v>
      </c>
      <c r="I90" s="110">
        <f t="shared" si="11"/>
        <v>0.80217248204818725</v>
      </c>
    </row>
    <row r="91" spans="1:11" ht="16.5">
      <c r="A91" s="171" t="s">
        <v>49</v>
      </c>
      <c r="B91" s="105" t="s">
        <v>0</v>
      </c>
      <c r="C91" s="105" t="s">
        <v>48</v>
      </c>
      <c r="D91" s="106" t="s">
        <v>7</v>
      </c>
      <c r="E91" s="106"/>
      <c r="F91" s="106"/>
      <c r="G91" s="304">
        <f>+G92</f>
        <v>6306825</v>
      </c>
      <c r="H91" s="304">
        <f>+H92</f>
        <v>0</v>
      </c>
      <c r="I91" s="110">
        <f t="shared" si="11"/>
        <v>0</v>
      </c>
    </row>
    <row r="92" spans="1:11" ht="33">
      <c r="A92" s="115" t="s">
        <v>300</v>
      </c>
      <c r="B92" s="101" t="s">
        <v>0</v>
      </c>
      <c r="C92" s="101" t="s">
        <v>48</v>
      </c>
      <c r="D92" s="101" t="s">
        <v>7</v>
      </c>
      <c r="E92" s="162" t="s">
        <v>166</v>
      </c>
      <c r="F92" s="162"/>
      <c r="G92" s="305">
        <f>G93</f>
        <v>6306825</v>
      </c>
      <c r="H92" s="305">
        <f>H93</f>
        <v>0</v>
      </c>
      <c r="I92" s="163">
        <f t="shared" si="11"/>
        <v>0</v>
      </c>
      <c r="J92" s="64"/>
      <c r="K92" s="65"/>
    </row>
    <row r="93" spans="1:11" ht="35.25" customHeight="1">
      <c r="A93" s="115" t="s">
        <v>314</v>
      </c>
      <c r="B93" s="101" t="s">
        <v>0</v>
      </c>
      <c r="C93" s="101" t="s">
        <v>48</v>
      </c>
      <c r="D93" s="101" t="s">
        <v>7</v>
      </c>
      <c r="E93" s="162" t="s">
        <v>313</v>
      </c>
      <c r="F93" s="162"/>
      <c r="G93" s="305">
        <f>G94+G97+G100</f>
        <v>6306825</v>
      </c>
      <c r="H93" s="305">
        <f>H94+H97+H100</f>
        <v>0</v>
      </c>
      <c r="I93" s="163">
        <f t="shared" ref="I93:I102" si="12">H93/G93*100</f>
        <v>0</v>
      </c>
      <c r="J93" s="64"/>
      <c r="K93" s="65"/>
    </row>
    <row r="94" spans="1:11" ht="69" customHeight="1">
      <c r="A94" s="115" t="s">
        <v>315</v>
      </c>
      <c r="B94" s="101" t="s">
        <v>0</v>
      </c>
      <c r="C94" s="101" t="s">
        <v>48</v>
      </c>
      <c r="D94" s="101" t="s">
        <v>7</v>
      </c>
      <c r="E94" s="162" t="s">
        <v>316</v>
      </c>
      <c r="F94" s="162"/>
      <c r="G94" s="305">
        <f>G95+G96</f>
        <v>6243476.9000000004</v>
      </c>
      <c r="H94" s="305">
        <f>H95+H96</f>
        <v>0</v>
      </c>
      <c r="I94" s="163">
        <f t="shared" si="12"/>
        <v>0</v>
      </c>
      <c r="J94" s="64"/>
      <c r="K94" s="65"/>
    </row>
    <row r="95" spans="1:11" ht="33.75" customHeight="1">
      <c r="A95" s="121" t="s">
        <v>23</v>
      </c>
      <c r="B95" s="101" t="s">
        <v>0</v>
      </c>
      <c r="C95" s="101" t="s">
        <v>48</v>
      </c>
      <c r="D95" s="101" t="s">
        <v>7</v>
      </c>
      <c r="E95" s="162" t="s">
        <v>316</v>
      </c>
      <c r="F95" s="162" t="s">
        <v>24</v>
      </c>
      <c r="G95" s="305">
        <v>0</v>
      </c>
      <c r="H95" s="305">
        <v>0</v>
      </c>
      <c r="I95" s="163">
        <v>0</v>
      </c>
      <c r="J95" s="64"/>
      <c r="K95" s="65"/>
    </row>
    <row r="96" spans="1:11" ht="17.25" customHeight="1">
      <c r="A96" s="340" t="s">
        <v>51</v>
      </c>
      <c r="B96" s="101" t="s">
        <v>0</v>
      </c>
      <c r="C96" s="101" t="s">
        <v>48</v>
      </c>
      <c r="D96" s="101" t="s">
        <v>7</v>
      </c>
      <c r="E96" s="162" t="s">
        <v>316</v>
      </c>
      <c r="F96" s="162" t="s">
        <v>52</v>
      </c>
      <c r="G96" s="305">
        <v>6243476.9000000004</v>
      </c>
      <c r="H96" s="305">
        <v>0</v>
      </c>
      <c r="I96" s="163">
        <f t="shared" si="12"/>
        <v>0</v>
      </c>
      <c r="J96" s="64"/>
      <c r="K96" s="65"/>
    </row>
    <row r="97" spans="1:11" ht="51" customHeight="1">
      <c r="A97" s="121" t="s">
        <v>318</v>
      </c>
      <c r="B97" s="101" t="s">
        <v>0</v>
      </c>
      <c r="C97" s="101" t="s">
        <v>48</v>
      </c>
      <c r="D97" s="101" t="s">
        <v>7</v>
      </c>
      <c r="E97" s="162" t="s">
        <v>317</v>
      </c>
      <c r="F97" s="162"/>
      <c r="G97" s="305">
        <f>G98+G99</f>
        <v>31674.05</v>
      </c>
      <c r="H97" s="305">
        <f>H98+H99</f>
        <v>0</v>
      </c>
      <c r="I97" s="163">
        <f t="shared" si="12"/>
        <v>0</v>
      </c>
      <c r="J97" s="64"/>
      <c r="K97" s="65"/>
    </row>
    <row r="98" spans="1:11" ht="33" customHeight="1">
      <c r="A98" s="121" t="s">
        <v>23</v>
      </c>
      <c r="B98" s="101" t="s">
        <v>0</v>
      </c>
      <c r="C98" s="101" t="s">
        <v>48</v>
      </c>
      <c r="D98" s="101" t="s">
        <v>7</v>
      </c>
      <c r="E98" s="162" t="s">
        <v>317</v>
      </c>
      <c r="F98" s="162" t="s">
        <v>24</v>
      </c>
      <c r="G98" s="305">
        <v>0</v>
      </c>
      <c r="H98" s="305">
        <v>0</v>
      </c>
      <c r="I98" s="163">
        <v>0</v>
      </c>
      <c r="J98" s="64"/>
      <c r="K98" s="65"/>
    </row>
    <row r="99" spans="1:11" ht="18" customHeight="1">
      <c r="A99" s="340" t="s">
        <v>51</v>
      </c>
      <c r="B99" s="101" t="s">
        <v>0</v>
      </c>
      <c r="C99" s="101" t="s">
        <v>48</v>
      </c>
      <c r="D99" s="101" t="s">
        <v>7</v>
      </c>
      <c r="E99" s="162" t="s">
        <v>317</v>
      </c>
      <c r="F99" s="162" t="s">
        <v>52</v>
      </c>
      <c r="G99" s="305">
        <v>31674.05</v>
      </c>
      <c r="H99" s="305">
        <v>0</v>
      </c>
      <c r="I99" s="163">
        <f t="shared" si="12"/>
        <v>0</v>
      </c>
      <c r="J99" s="64"/>
      <c r="K99" s="65"/>
    </row>
    <row r="100" spans="1:11" ht="36" customHeight="1">
      <c r="A100" s="172" t="s">
        <v>320</v>
      </c>
      <c r="B100" s="101" t="s">
        <v>0</v>
      </c>
      <c r="C100" s="101" t="s">
        <v>48</v>
      </c>
      <c r="D100" s="101" t="s">
        <v>7</v>
      </c>
      <c r="E100" s="162" t="s">
        <v>319</v>
      </c>
      <c r="F100" s="162"/>
      <c r="G100" s="305">
        <f>G101+G102</f>
        <v>31674.05</v>
      </c>
      <c r="H100" s="305">
        <f>H101+H102</f>
        <v>0</v>
      </c>
      <c r="I100" s="163">
        <f t="shared" si="12"/>
        <v>0</v>
      </c>
      <c r="J100" s="64"/>
      <c r="K100" s="65"/>
    </row>
    <row r="101" spans="1:11" ht="35.25" customHeight="1">
      <c r="A101" s="121" t="s">
        <v>23</v>
      </c>
      <c r="B101" s="101" t="s">
        <v>0</v>
      </c>
      <c r="C101" s="101" t="s">
        <v>48</v>
      </c>
      <c r="D101" s="101" t="s">
        <v>7</v>
      </c>
      <c r="E101" s="162" t="s">
        <v>319</v>
      </c>
      <c r="F101" s="162" t="s">
        <v>24</v>
      </c>
      <c r="G101" s="305">
        <v>0</v>
      </c>
      <c r="H101" s="305">
        <v>0</v>
      </c>
      <c r="I101" s="163">
        <v>0</v>
      </c>
      <c r="J101" s="64"/>
      <c r="K101" s="65"/>
    </row>
    <row r="102" spans="1:11" ht="20.25" customHeight="1">
      <c r="A102" s="340" t="s">
        <v>51</v>
      </c>
      <c r="B102" s="101" t="s">
        <v>0</v>
      </c>
      <c r="C102" s="101" t="s">
        <v>48</v>
      </c>
      <c r="D102" s="101" t="s">
        <v>7</v>
      </c>
      <c r="E102" s="162" t="s">
        <v>319</v>
      </c>
      <c r="F102" s="162" t="s">
        <v>52</v>
      </c>
      <c r="G102" s="305">
        <v>31674.05</v>
      </c>
      <c r="H102" s="305">
        <v>0</v>
      </c>
      <c r="I102" s="163">
        <f t="shared" si="12"/>
        <v>0</v>
      </c>
      <c r="J102" s="64"/>
      <c r="K102" s="65"/>
    </row>
    <row r="103" spans="1:11" ht="16.5">
      <c r="A103" s="168" t="s">
        <v>50</v>
      </c>
      <c r="B103" s="96" t="s">
        <v>0</v>
      </c>
      <c r="C103" s="105" t="s">
        <v>48</v>
      </c>
      <c r="D103" s="106" t="s">
        <v>9</v>
      </c>
      <c r="E103" s="106"/>
      <c r="F103" s="97"/>
      <c r="G103" s="306">
        <f>G104</f>
        <v>17174400</v>
      </c>
      <c r="H103" s="306">
        <f>H104</f>
        <v>0</v>
      </c>
      <c r="I103" s="173">
        <f>H103/G103*100</f>
        <v>0</v>
      </c>
      <c r="J103" s="64"/>
      <c r="K103" s="65"/>
    </row>
    <row r="104" spans="1:11" ht="53.25" customHeight="1">
      <c r="A104" s="123" t="s">
        <v>301</v>
      </c>
      <c r="B104" s="102" t="s">
        <v>0</v>
      </c>
      <c r="C104" s="102" t="s">
        <v>48</v>
      </c>
      <c r="D104" s="102" t="s">
        <v>9</v>
      </c>
      <c r="E104" s="102" t="s">
        <v>209</v>
      </c>
      <c r="F104" s="102"/>
      <c r="G104" s="297">
        <f>+G108+G105+G111</f>
        <v>17174400</v>
      </c>
      <c r="H104" s="297">
        <f>+H108+H105+H111</f>
        <v>0</v>
      </c>
      <c r="I104" s="112">
        <f>H104/G104*100</f>
        <v>0</v>
      </c>
      <c r="J104" s="64"/>
      <c r="K104" s="65"/>
    </row>
    <row r="105" spans="1:11" ht="20.25" customHeight="1">
      <c r="A105" s="92" t="s">
        <v>222</v>
      </c>
      <c r="B105" s="102" t="s">
        <v>0</v>
      </c>
      <c r="C105" s="102" t="s">
        <v>48</v>
      </c>
      <c r="D105" s="102" t="s">
        <v>9</v>
      </c>
      <c r="E105" s="102" t="s">
        <v>220</v>
      </c>
      <c r="F105" s="102"/>
      <c r="G105" s="297">
        <f>+G106</f>
        <v>290000</v>
      </c>
      <c r="H105" s="297">
        <f>+H106</f>
        <v>0</v>
      </c>
      <c r="I105" s="112">
        <f t="shared" ref="I105:I113" si="13">H105/G105*100</f>
        <v>0</v>
      </c>
      <c r="J105" s="64"/>
      <c r="K105" s="65"/>
    </row>
    <row r="106" spans="1:11" ht="33">
      <c r="A106" s="123" t="s">
        <v>282</v>
      </c>
      <c r="B106" s="102" t="s">
        <v>0</v>
      </c>
      <c r="C106" s="102" t="s">
        <v>48</v>
      </c>
      <c r="D106" s="102" t="s">
        <v>9</v>
      </c>
      <c r="E106" s="102" t="s">
        <v>283</v>
      </c>
      <c r="F106" s="102"/>
      <c r="G106" s="297">
        <f>G107</f>
        <v>290000</v>
      </c>
      <c r="H106" s="297">
        <f>H107</f>
        <v>0</v>
      </c>
      <c r="I106" s="112">
        <f t="shared" si="13"/>
        <v>0</v>
      </c>
    </row>
    <row r="107" spans="1:11" ht="33">
      <c r="A107" s="123" t="s">
        <v>281</v>
      </c>
      <c r="B107" s="102" t="s">
        <v>0</v>
      </c>
      <c r="C107" s="102" t="s">
        <v>48</v>
      </c>
      <c r="D107" s="102" t="s">
        <v>9</v>
      </c>
      <c r="E107" s="102" t="s">
        <v>283</v>
      </c>
      <c r="F107" s="102" t="s">
        <v>280</v>
      </c>
      <c r="G107" s="297">
        <v>290000</v>
      </c>
      <c r="H107" s="297">
        <v>0</v>
      </c>
      <c r="I107" s="112">
        <f t="shared" si="13"/>
        <v>0</v>
      </c>
    </row>
    <row r="108" spans="1:11" ht="16.5">
      <c r="A108" s="93" t="s">
        <v>186</v>
      </c>
      <c r="B108" s="149" t="s">
        <v>0</v>
      </c>
      <c r="C108" s="149" t="s">
        <v>48</v>
      </c>
      <c r="D108" s="149" t="s">
        <v>9</v>
      </c>
      <c r="E108" s="100" t="s">
        <v>235</v>
      </c>
      <c r="F108" s="100"/>
      <c r="G108" s="307">
        <f>G109</f>
        <v>667730</v>
      </c>
      <c r="H108" s="307">
        <f>H109</f>
        <v>0</v>
      </c>
      <c r="I108" s="112">
        <v>0</v>
      </c>
    </row>
    <row r="109" spans="1:11" ht="33">
      <c r="A109" s="93" t="s">
        <v>187</v>
      </c>
      <c r="B109" s="149" t="s">
        <v>0</v>
      </c>
      <c r="C109" s="149" t="s">
        <v>48</v>
      </c>
      <c r="D109" s="149" t="s">
        <v>9</v>
      </c>
      <c r="E109" s="100" t="s">
        <v>240</v>
      </c>
      <c r="F109" s="100"/>
      <c r="G109" s="307">
        <f>G110</f>
        <v>667730</v>
      </c>
      <c r="H109" s="307">
        <f>H110</f>
        <v>0</v>
      </c>
      <c r="I109" s="112">
        <v>0</v>
      </c>
    </row>
    <row r="110" spans="1:11" ht="16.5">
      <c r="A110" s="174" t="s">
        <v>51</v>
      </c>
      <c r="B110" s="149" t="s">
        <v>0</v>
      </c>
      <c r="C110" s="149" t="s">
        <v>48</v>
      </c>
      <c r="D110" s="149" t="s">
        <v>9</v>
      </c>
      <c r="E110" s="100" t="s">
        <v>240</v>
      </c>
      <c r="F110" s="149" t="s">
        <v>52</v>
      </c>
      <c r="G110" s="307">
        <v>667730</v>
      </c>
      <c r="H110" s="307">
        <v>0</v>
      </c>
      <c r="I110" s="112">
        <v>0</v>
      </c>
    </row>
    <row r="111" spans="1:11" ht="33">
      <c r="A111" s="121" t="s">
        <v>321</v>
      </c>
      <c r="B111" s="149" t="s">
        <v>0</v>
      </c>
      <c r="C111" s="149" t="s">
        <v>48</v>
      </c>
      <c r="D111" s="149" t="s">
        <v>9</v>
      </c>
      <c r="E111" s="100" t="s">
        <v>260</v>
      </c>
      <c r="F111" s="149"/>
      <c r="G111" s="307">
        <f>G112</f>
        <v>16216670</v>
      </c>
      <c r="H111" s="307">
        <f>H112</f>
        <v>0</v>
      </c>
      <c r="I111" s="112">
        <f t="shared" si="13"/>
        <v>0</v>
      </c>
    </row>
    <row r="112" spans="1:11" ht="49.5">
      <c r="A112" s="121" t="s">
        <v>322</v>
      </c>
      <c r="B112" s="149" t="s">
        <v>0</v>
      </c>
      <c r="C112" s="149" t="s">
        <v>48</v>
      </c>
      <c r="D112" s="149" t="s">
        <v>9</v>
      </c>
      <c r="E112" s="100" t="s">
        <v>323</v>
      </c>
      <c r="F112" s="149"/>
      <c r="G112" s="307">
        <f>G113</f>
        <v>16216670</v>
      </c>
      <c r="H112" s="307">
        <f>H113</f>
        <v>0</v>
      </c>
      <c r="I112" s="112">
        <f t="shared" si="13"/>
        <v>0</v>
      </c>
    </row>
    <row r="113" spans="1:10" ht="16.5">
      <c r="A113" s="174" t="s">
        <v>51</v>
      </c>
      <c r="B113" s="149" t="s">
        <v>0</v>
      </c>
      <c r="C113" s="149" t="s">
        <v>48</v>
      </c>
      <c r="D113" s="149" t="s">
        <v>9</v>
      </c>
      <c r="E113" s="100" t="s">
        <v>323</v>
      </c>
      <c r="F113" s="149" t="s">
        <v>52</v>
      </c>
      <c r="G113" s="307">
        <v>16216670</v>
      </c>
      <c r="H113" s="307">
        <v>0</v>
      </c>
      <c r="I113" s="112">
        <f t="shared" si="13"/>
        <v>0</v>
      </c>
    </row>
    <row r="114" spans="1:10" ht="16.5">
      <c r="A114" s="109" t="s">
        <v>53</v>
      </c>
      <c r="B114" s="98" t="s">
        <v>0</v>
      </c>
      <c r="C114" s="99" t="s">
        <v>48</v>
      </c>
      <c r="D114" s="99" t="s">
        <v>16</v>
      </c>
      <c r="E114" s="99"/>
      <c r="F114" s="99"/>
      <c r="G114" s="296">
        <f>G125+G119+G133+G115</f>
        <v>2032051.95</v>
      </c>
      <c r="H114" s="296">
        <f>H125+H119+H133+H115</f>
        <v>205577.33000000002</v>
      </c>
      <c r="I114" s="111">
        <f>H114/G114*100</f>
        <v>10.116735942700679</v>
      </c>
    </row>
    <row r="115" spans="1:10" ht="33">
      <c r="A115" s="90" t="s">
        <v>302</v>
      </c>
      <c r="B115" s="100" t="s">
        <v>0</v>
      </c>
      <c r="C115" s="102" t="s">
        <v>48</v>
      </c>
      <c r="D115" s="102" t="s">
        <v>16</v>
      </c>
      <c r="E115" s="102" t="s">
        <v>173</v>
      </c>
      <c r="F115" s="102"/>
      <c r="G115" s="297">
        <f t="shared" ref="G115:H117" si="14">G116</f>
        <v>64400</v>
      </c>
      <c r="H115" s="297">
        <f t="shared" si="14"/>
        <v>0</v>
      </c>
      <c r="I115" s="112">
        <f t="shared" ref="I115:I175" si="15">H115/G115*100</f>
        <v>0</v>
      </c>
    </row>
    <row r="116" spans="1:10" ht="16.5">
      <c r="A116" s="90" t="s">
        <v>176</v>
      </c>
      <c r="B116" s="100" t="s">
        <v>0</v>
      </c>
      <c r="C116" s="102" t="s">
        <v>48</v>
      </c>
      <c r="D116" s="102" t="s">
        <v>16</v>
      </c>
      <c r="E116" s="102" t="s">
        <v>174</v>
      </c>
      <c r="F116" s="102"/>
      <c r="G116" s="297">
        <f t="shared" si="14"/>
        <v>64400</v>
      </c>
      <c r="H116" s="297">
        <f t="shared" si="14"/>
        <v>0</v>
      </c>
      <c r="I116" s="112">
        <f t="shared" si="15"/>
        <v>0</v>
      </c>
    </row>
    <row r="117" spans="1:10" ht="16.5">
      <c r="A117" s="114" t="s">
        <v>44</v>
      </c>
      <c r="B117" s="100" t="s">
        <v>0</v>
      </c>
      <c r="C117" s="102" t="s">
        <v>48</v>
      </c>
      <c r="D117" s="102" t="s">
        <v>16</v>
      </c>
      <c r="E117" s="102" t="s">
        <v>175</v>
      </c>
      <c r="F117" s="102"/>
      <c r="G117" s="297">
        <f t="shared" si="14"/>
        <v>64400</v>
      </c>
      <c r="H117" s="297">
        <f t="shared" si="14"/>
        <v>0</v>
      </c>
      <c r="I117" s="112">
        <f t="shared" si="15"/>
        <v>0</v>
      </c>
    </row>
    <row r="118" spans="1:10" ht="33">
      <c r="A118" s="121" t="s">
        <v>23</v>
      </c>
      <c r="B118" s="100" t="s">
        <v>0</v>
      </c>
      <c r="C118" s="102" t="s">
        <v>48</v>
      </c>
      <c r="D118" s="102" t="s">
        <v>16</v>
      </c>
      <c r="E118" s="102" t="s">
        <v>175</v>
      </c>
      <c r="F118" s="102" t="s">
        <v>24</v>
      </c>
      <c r="G118" s="297">
        <v>64400</v>
      </c>
      <c r="H118" s="297">
        <v>0</v>
      </c>
      <c r="I118" s="112">
        <f t="shared" si="15"/>
        <v>0</v>
      </c>
    </row>
    <row r="119" spans="1:10" ht="33">
      <c r="A119" s="115" t="s">
        <v>295</v>
      </c>
      <c r="B119" s="100" t="s">
        <v>0</v>
      </c>
      <c r="C119" s="102" t="s">
        <v>48</v>
      </c>
      <c r="D119" s="102" t="s">
        <v>16</v>
      </c>
      <c r="E119" s="102" t="s">
        <v>194</v>
      </c>
      <c r="F119" s="102"/>
      <c r="G119" s="297">
        <f>G120</f>
        <v>43500</v>
      </c>
      <c r="H119" s="297">
        <f>H120</f>
        <v>16300</v>
      </c>
      <c r="I119" s="112">
        <f t="shared" si="15"/>
        <v>37.47126436781609</v>
      </c>
    </row>
    <row r="120" spans="1:10" ht="16.5">
      <c r="A120" s="148" t="s">
        <v>218</v>
      </c>
      <c r="B120" s="100" t="s">
        <v>0</v>
      </c>
      <c r="C120" s="102" t="s">
        <v>48</v>
      </c>
      <c r="D120" s="102" t="s">
        <v>16</v>
      </c>
      <c r="E120" s="102" t="s">
        <v>241</v>
      </c>
      <c r="F120" s="102"/>
      <c r="G120" s="297">
        <f>G121</f>
        <v>43500</v>
      </c>
      <c r="H120" s="297">
        <f>H121</f>
        <v>16300</v>
      </c>
      <c r="I120" s="112">
        <f t="shared" si="15"/>
        <v>37.47126436781609</v>
      </c>
    </row>
    <row r="121" spans="1:10" ht="18.75" customHeight="1">
      <c r="A121" s="121" t="s">
        <v>44</v>
      </c>
      <c r="B121" s="100" t="s">
        <v>0</v>
      </c>
      <c r="C121" s="102" t="s">
        <v>48</v>
      </c>
      <c r="D121" s="102" t="s">
        <v>16</v>
      </c>
      <c r="E121" s="102" t="s">
        <v>242</v>
      </c>
      <c r="F121" s="102"/>
      <c r="G121" s="297">
        <f>G124+G122+G123</f>
        <v>43500</v>
      </c>
      <c r="H121" s="297">
        <f>H124+H122+H123</f>
        <v>16300</v>
      </c>
      <c r="I121" s="112">
        <f t="shared" si="15"/>
        <v>37.47126436781609</v>
      </c>
    </row>
    <row r="122" spans="1:10" ht="24" customHeight="1">
      <c r="A122" s="90" t="s">
        <v>13</v>
      </c>
      <c r="B122" s="100" t="s">
        <v>0</v>
      </c>
      <c r="C122" s="102" t="s">
        <v>48</v>
      </c>
      <c r="D122" s="102" t="s">
        <v>16</v>
      </c>
      <c r="E122" s="102" t="s">
        <v>242</v>
      </c>
      <c r="F122" s="102" t="s">
        <v>14</v>
      </c>
      <c r="G122" s="297">
        <v>0</v>
      </c>
      <c r="H122" s="297">
        <v>0</v>
      </c>
      <c r="I122" s="112" t="e">
        <f t="shared" si="15"/>
        <v>#DIV/0!</v>
      </c>
    </row>
    <row r="123" spans="1:10" ht="18" customHeight="1">
      <c r="A123" s="113" t="s">
        <v>278</v>
      </c>
      <c r="B123" s="100" t="s">
        <v>0</v>
      </c>
      <c r="C123" s="102" t="s">
        <v>48</v>
      </c>
      <c r="D123" s="102" t="s">
        <v>16</v>
      </c>
      <c r="E123" s="102" t="s">
        <v>242</v>
      </c>
      <c r="F123" s="102" t="s">
        <v>276</v>
      </c>
      <c r="G123" s="297">
        <v>19000</v>
      </c>
      <c r="H123" s="297">
        <v>16300</v>
      </c>
      <c r="I123" s="112">
        <f t="shared" si="15"/>
        <v>85.78947368421052</v>
      </c>
    </row>
    <row r="124" spans="1:10" ht="33">
      <c r="A124" s="121" t="s">
        <v>23</v>
      </c>
      <c r="B124" s="100" t="s">
        <v>0</v>
      </c>
      <c r="C124" s="102" t="s">
        <v>48</v>
      </c>
      <c r="D124" s="102" t="s">
        <v>16</v>
      </c>
      <c r="E124" s="102" t="s">
        <v>242</v>
      </c>
      <c r="F124" s="102" t="s">
        <v>24</v>
      </c>
      <c r="G124" s="297">
        <v>24500</v>
      </c>
      <c r="H124" s="297">
        <v>0</v>
      </c>
      <c r="I124" s="112">
        <f t="shared" si="15"/>
        <v>0</v>
      </c>
      <c r="J124" s="64"/>
    </row>
    <row r="125" spans="1:10" ht="49.5">
      <c r="A125" s="166" t="s">
        <v>309</v>
      </c>
      <c r="B125" s="100" t="s">
        <v>0</v>
      </c>
      <c r="C125" s="102" t="s">
        <v>48</v>
      </c>
      <c r="D125" s="102" t="s">
        <v>16</v>
      </c>
      <c r="E125" s="102" t="s">
        <v>188</v>
      </c>
      <c r="F125" s="102"/>
      <c r="G125" s="297">
        <f>G126</f>
        <v>1894151.95</v>
      </c>
      <c r="H125" s="297">
        <f>H126</f>
        <v>189277.33000000002</v>
      </c>
      <c r="I125" s="112">
        <f t="shared" si="15"/>
        <v>9.9927215448581101</v>
      </c>
    </row>
    <row r="126" spans="1:10" ht="16.5">
      <c r="A126" s="175" t="s">
        <v>153</v>
      </c>
      <c r="B126" s="100" t="s">
        <v>0</v>
      </c>
      <c r="C126" s="102" t="s">
        <v>48</v>
      </c>
      <c r="D126" s="102" t="s">
        <v>16</v>
      </c>
      <c r="E126" s="102" t="s">
        <v>189</v>
      </c>
      <c r="F126" s="102"/>
      <c r="G126" s="297">
        <f>G127+G129+G131</f>
        <v>1894151.95</v>
      </c>
      <c r="H126" s="297">
        <f>H127+H129+H131</f>
        <v>189277.33000000002</v>
      </c>
      <c r="I126" s="112">
        <f t="shared" si="15"/>
        <v>9.9927215448581101</v>
      </c>
    </row>
    <row r="127" spans="1:10" ht="33">
      <c r="A127" s="121" t="s">
        <v>58</v>
      </c>
      <c r="B127" s="100" t="s">
        <v>0</v>
      </c>
      <c r="C127" s="102" t="s">
        <v>48</v>
      </c>
      <c r="D127" s="102" t="s">
        <v>16</v>
      </c>
      <c r="E127" s="102" t="s">
        <v>190</v>
      </c>
      <c r="F127" s="102"/>
      <c r="G127" s="297">
        <f>G128</f>
        <v>580855</v>
      </c>
      <c r="H127" s="297">
        <f>H128</f>
        <v>161493.76000000001</v>
      </c>
      <c r="I127" s="112">
        <f t="shared" si="15"/>
        <v>27.802766611288533</v>
      </c>
    </row>
    <row r="128" spans="1:10" ht="35.25" customHeight="1">
      <c r="A128" s="121" t="s">
        <v>23</v>
      </c>
      <c r="B128" s="100" t="s">
        <v>0</v>
      </c>
      <c r="C128" s="102" t="s">
        <v>48</v>
      </c>
      <c r="D128" s="102" t="s">
        <v>16</v>
      </c>
      <c r="E128" s="102" t="s">
        <v>190</v>
      </c>
      <c r="F128" s="102" t="s">
        <v>24</v>
      </c>
      <c r="G128" s="297">
        <v>580855</v>
      </c>
      <c r="H128" s="297">
        <v>161493.76000000001</v>
      </c>
      <c r="I128" s="112">
        <f t="shared" si="15"/>
        <v>27.802766611288533</v>
      </c>
    </row>
    <row r="129" spans="1:14" ht="19.5" customHeight="1">
      <c r="A129" s="121" t="s">
        <v>44</v>
      </c>
      <c r="B129" s="100" t="s">
        <v>0</v>
      </c>
      <c r="C129" s="102" t="s">
        <v>48</v>
      </c>
      <c r="D129" s="102" t="s">
        <v>16</v>
      </c>
      <c r="E129" s="102" t="s">
        <v>54</v>
      </c>
      <c r="F129" s="102"/>
      <c r="G129" s="297">
        <f>G130</f>
        <v>480775</v>
      </c>
      <c r="H129" s="297">
        <f>H130</f>
        <v>27783.57</v>
      </c>
      <c r="I129" s="112">
        <f t="shared" si="15"/>
        <v>5.7789132130414433</v>
      </c>
    </row>
    <row r="130" spans="1:14" ht="33" customHeight="1">
      <c r="A130" s="121" t="s">
        <v>23</v>
      </c>
      <c r="B130" s="100" t="s">
        <v>0</v>
      </c>
      <c r="C130" s="102" t="s">
        <v>48</v>
      </c>
      <c r="D130" s="102" t="s">
        <v>16</v>
      </c>
      <c r="E130" s="102" t="s">
        <v>54</v>
      </c>
      <c r="F130" s="102" t="s">
        <v>24</v>
      </c>
      <c r="G130" s="297">
        <v>480775</v>
      </c>
      <c r="H130" s="297">
        <v>27783.57</v>
      </c>
      <c r="I130" s="112">
        <f t="shared" si="15"/>
        <v>5.7789132130414433</v>
      </c>
      <c r="N130">
        <v>9</v>
      </c>
    </row>
    <row r="131" spans="1:14" ht="17.25" customHeight="1">
      <c r="A131" s="121" t="s">
        <v>270</v>
      </c>
      <c r="B131" s="100" t="s">
        <v>0</v>
      </c>
      <c r="C131" s="102" t="s">
        <v>48</v>
      </c>
      <c r="D131" s="102" t="s">
        <v>16</v>
      </c>
      <c r="E131" s="102" t="s">
        <v>269</v>
      </c>
      <c r="F131" s="102"/>
      <c r="G131" s="297">
        <f>G132</f>
        <v>832521.95</v>
      </c>
      <c r="H131" s="297">
        <f>H132</f>
        <v>0</v>
      </c>
      <c r="I131" s="112">
        <f t="shared" si="15"/>
        <v>0</v>
      </c>
    </row>
    <row r="132" spans="1:14" ht="31.5" customHeight="1">
      <c r="A132" s="121" t="s">
        <v>23</v>
      </c>
      <c r="B132" s="100" t="s">
        <v>0</v>
      </c>
      <c r="C132" s="102" t="s">
        <v>48</v>
      </c>
      <c r="D132" s="102" t="s">
        <v>16</v>
      </c>
      <c r="E132" s="102" t="s">
        <v>269</v>
      </c>
      <c r="F132" s="102" t="s">
        <v>24</v>
      </c>
      <c r="G132" s="297">
        <v>832521.95</v>
      </c>
      <c r="H132" s="297">
        <v>0</v>
      </c>
      <c r="I132" s="112">
        <f t="shared" si="15"/>
        <v>0</v>
      </c>
    </row>
    <row r="133" spans="1:14" ht="33" customHeight="1">
      <c r="A133" s="90" t="s">
        <v>296</v>
      </c>
      <c r="B133" s="100" t="s">
        <v>0</v>
      </c>
      <c r="C133" s="102" t="s">
        <v>48</v>
      </c>
      <c r="D133" s="102" t="s">
        <v>16</v>
      </c>
      <c r="E133" s="102" t="s">
        <v>181</v>
      </c>
      <c r="F133" s="102"/>
      <c r="G133" s="297">
        <f t="shared" ref="G133:H135" si="16">G134</f>
        <v>30000</v>
      </c>
      <c r="H133" s="297">
        <f t="shared" si="16"/>
        <v>0</v>
      </c>
      <c r="I133" s="112">
        <f t="shared" si="15"/>
        <v>0</v>
      </c>
    </row>
    <row r="134" spans="1:14" ht="18.75" customHeight="1">
      <c r="A134" s="90" t="s">
        <v>167</v>
      </c>
      <c r="B134" s="100" t="s">
        <v>0</v>
      </c>
      <c r="C134" s="102" t="s">
        <v>48</v>
      </c>
      <c r="D134" s="102" t="s">
        <v>16</v>
      </c>
      <c r="E134" s="102" t="s">
        <v>228</v>
      </c>
      <c r="F134" s="102"/>
      <c r="G134" s="297">
        <f t="shared" si="16"/>
        <v>30000</v>
      </c>
      <c r="H134" s="297">
        <f t="shared" si="16"/>
        <v>0</v>
      </c>
      <c r="I134" s="112">
        <f t="shared" si="15"/>
        <v>0</v>
      </c>
    </row>
    <row r="135" spans="1:14" ht="33">
      <c r="A135" s="113" t="s">
        <v>234</v>
      </c>
      <c r="B135" s="100" t="s">
        <v>0</v>
      </c>
      <c r="C135" s="102" t="s">
        <v>48</v>
      </c>
      <c r="D135" s="102" t="s">
        <v>16</v>
      </c>
      <c r="E135" s="102" t="s">
        <v>243</v>
      </c>
      <c r="F135" s="102"/>
      <c r="G135" s="297">
        <f t="shared" si="16"/>
        <v>30000</v>
      </c>
      <c r="H135" s="297">
        <f t="shared" si="16"/>
        <v>0</v>
      </c>
      <c r="I135" s="112">
        <f t="shared" si="15"/>
        <v>0</v>
      </c>
    </row>
    <row r="136" spans="1:14" ht="36.75" customHeight="1">
      <c r="A136" s="113" t="s">
        <v>23</v>
      </c>
      <c r="B136" s="100" t="s">
        <v>0</v>
      </c>
      <c r="C136" s="102" t="s">
        <v>48</v>
      </c>
      <c r="D136" s="102" t="s">
        <v>16</v>
      </c>
      <c r="E136" s="102" t="s">
        <v>243</v>
      </c>
      <c r="F136" s="102" t="s">
        <v>24</v>
      </c>
      <c r="G136" s="297">
        <v>30000</v>
      </c>
      <c r="H136" s="297">
        <v>0</v>
      </c>
      <c r="I136" s="112">
        <f t="shared" si="15"/>
        <v>0</v>
      </c>
    </row>
    <row r="137" spans="1:14" ht="16.5">
      <c r="A137" s="168" t="s">
        <v>264</v>
      </c>
      <c r="B137" s="98" t="s">
        <v>0</v>
      </c>
      <c r="C137" s="99" t="s">
        <v>48</v>
      </c>
      <c r="D137" s="99" t="s">
        <v>48</v>
      </c>
      <c r="E137" s="99"/>
      <c r="F137" s="99"/>
      <c r="G137" s="296">
        <f t="shared" ref="G137:H140" si="17">G138</f>
        <v>114295</v>
      </c>
      <c r="H137" s="296">
        <f t="shared" si="17"/>
        <v>0</v>
      </c>
      <c r="I137" s="111">
        <f t="shared" si="15"/>
        <v>0</v>
      </c>
    </row>
    <row r="138" spans="1:14" ht="49.5">
      <c r="A138" s="123" t="s">
        <v>301</v>
      </c>
      <c r="B138" s="102" t="s">
        <v>0</v>
      </c>
      <c r="C138" s="102" t="s">
        <v>48</v>
      </c>
      <c r="D138" s="102" t="s">
        <v>48</v>
      </c>
      <c r="E138" s="102" t="s">
        <v>209</v>
      </c>
      <c r="F138" s="102"/>
      <c r="G138" s="297">
        <f t="shared" si="17"/>
        <v>114295</v>
      </c>
      <c r="H138" s="297">
        <f t="shared" si="17"/>
        <v>0</v>
      </c>
      <c r="I138" s="112">
        <f t="shared" si="15"/>
        <v>0</v>
      </c>
    </row>
    <row r="139" spans="1:14" ht="16.5">
      <c r="A139" s="92" t="s">
        <v>222</v>
      </c>
      <c r="B139" s="100" t="s">
        <v>0</v>
      </c>
      <c r="C139" s="100" t="s">
        <v>48</v>
      </c>
      <c r="D139" s="100" t="s">
        <v>48</v>
      </c>
      <c r="E139" s="100" t="s">
        <v>220</v>
      </c>
      <c r="F139" s="100"/>
      <c r="G139" s="297">
        <f t="shared" si="17"/>
        <v>114295</v>
      </c>
      <c r="H139" s="297">
        <f t="shared" si="17"/>
        <v>0</v>
      </c>
      <c r="I139" s="112">
        <f t="shared" si="15"/>
        <v>0</v>
      </c>
    </row>
    <row r="140" spans="1:14" ht="49.5">
      <c r="A140" s="92" t="s">
        <v>279</v>
      </c>
      <c r="B140" s="100" t="s">
        <v>0</v>
      </c>
      <c r="C140" s="100" t="s">
        <v>48</v>
      </c>
      <c r="D140" s="100" t="s">
        <v>48</v>
      </c>
      <c r="E140" s="100" t="s">
        <v>244</v>
      </c>
      <c r="F140" s="100"/>
      <c r="G140" s="297">
        <f t="shared" si="17"/>
        <v>114295</v>
      </c>
      <c r="H140" s="297">
        <f t="shared" si="17"/>
        <v>0</v>
      </c>
      <c r="I140" s="112">
        <f t="shared" si="15"/>
        <v>0</v>
      </c>
    </row>
    <row r="141" spans="1:14" ht="16.5">
      <c r="A141" s="121" t="s">
        <v>216</v>
      </c>
      <c r="B141" s="100" t="s">
        <v>0</v>
      </c>
      <c r="C141" s="100" t="s">
        <v>48</v>
      </c>
      <c r="D141" s="100" t="s">
        <v>48</v>
      </c>
      <c r="E141" s="100" t="s">
        <v>244</v>
      </c>
      <c r="F141" s="100" t="s">
        <v>217</v>
      </c>
      <c r="G141" s="297">
        <v>114295</v>
      </c>
      <c r="H141" s="297">
        <v>0</v>
      </c>
      <c r="I141" s="112">
        <f t="shared" si="15"/>
        <v>0</v>
      </c>
    </row>
    <row r="142" spans="1:14" ht="16.5">
      <c r="A142" s="109" t="s">
        <v>59</v>
      </c>
      <c r="B142" s="96" t="s">
        <v>0</v>
      </c>
      <c r="C142" s="97" t="s">
        <v>60</v>
      </c>
      <c r="D142" s="97"/>
      <c r="E142" s="97"/>
      <c r="F142" s="97"/>
      <c r="G142" s="295">
        <f>G143+G157</f>
        <v>12794901</v>
      </c>
      <c r="H142" s="295">
        <f>H143+H157</f>
        <v>2879767.04</v>
      </c>
      <c r="I142" s="111">
        <f t="shared" si="15"/>
        <v>22.507145932586738</v>
      </c>
    </row>
    <row r="143" spans="1:14" ht="16.5">
      <c r="A143" s="109" t="s">
        <v>61</v>
      </c>
      <c r="B143" s="96" t="s">
        <v>0</v>
      </c>
      <c r="C143" s="96" t="s">
        <v>60</v>
      </c>
      <c r="D143" s="96" t="s">
        <v>7</v>
      </c>
      <c r="E143" s="97"/>
      <c r="F143" s="97"/>
      <c r="G143" s="306">
        <f>G144+G153</f>
        <v>10194290</v>
      </c>
      <c r="H143" s="306">
        <f>H144+H153</f>
        <v>2367029.4500000002</v>
      </c>
      <c r="I143" s="111">
        <f t="shared" si="15"/>
        <v>23.219169260438935</v>
      </c>
    </row>
    <row r="144" spans="1:14" ht="36.75" customHeight="1">
      <c r="A144" s="176" t="s">
        <v>303</v>
      </c>
      <c r="B144" s="94" t="s">
        <v>0</v>
      </c>
      <c r="C144" s="104" t="s">
        <v>60</v>
      </c>
      <c r="D144" s="94" t="s">
        <v>7</v>
      </c>
      <c r="E144" s="104" t="s">
        <v>200</v>
      </c>
      <c r="F144" s="94"/>
      <c r="G144" s="297">
        <f>G145</f>
        <v>10019290</v>
      </c>
      <c r="H144" s="297">
        <f>H145</f>
        <v>2367029.4500000002</v>
      </c>
      <c r="I144" s="112">
        <f t="shared" si="15"/>
        <v>23.624722410470206</v>
      </c>
    </row>
    <row r="145" spans="1:9" ht="17.25" customHeight="1">
      <c r="A145" s="177" t="s">
        <v>195</v>
      </c>
      <c r="B145" s="104" t="s">
        <v>0</v>
      </c>
      <c r="C145" s="104" t="s">
        <v>60</v>
      </c>
      <c r="D145" s="104" t="s">
        <v>7</v>
      </c>
      <c r="E145" s="102" t="s">
        <v>196</v>
      </c>
      <c r="F145" s="94"/>
      <c r="G145" s="297">
        <f>G146+G151</f>
        <v>10019290</v>
      </c>
      <c r="H145" s="297">
        <f>H146+H151</f>
        <v>2367029.4500000002</v>
      </c>
      <c r="I145" s="112">
        <f t="shared" si="15"/>
        <v>23.624722410470206</v>
      </c>
    </row>
    <row r="146" spans="1:9" ht="49.5">
      <c r="A146" s="120" t="s">
        <v>62</v>
      </c>
      <c r="B146" s="94" t="s">
        <v>0</v>
      </c>
      <c r="C146" s="104" t="s">
        <v>60</v>
      </c>
      <c r="D146" s="94" t="s">
        <v>7</v>
      </c>
      <c r="E146" s="102" t="s">
        <v>197</v>
      </c>
      <c r="F146" s="94"/>
      <c r="G146" s="297">
        <f>G147+G148+G150+G149</f>
        <v>8356480</v>
      </c>
      <c r="H146" s="297">
        <f>H147+H148+H150+H149</f>
        <v>2043187.08</v>
      </c>
      <c r="I146" s="112">
        <f t="shared" si="15"/>
        <v>24.450331718618369</v>
      </c>
    </row>
    <row r="147" spans="1:9" ht="21" customHeight="1">
      <c r="A147" s="121" t="s">
        <v>63</v>
      </c>
      <c r="B147" s="101" t="s">
        <v>0</v>
      </c>
      <c r="C147" s="101" t="s">
        <v>60</v>
      </c>
      <c r="D147" s="101" t="s">
        <v>7</v>
      </c>
      <c r="E147" s="102" t="s">
        <v>197</v>
      </c>
      <c r="F147" s="104" t="s">
        <v>64</v>
      </c>
      <c r="G147" s="297">
        <v>5292567</v>
      </c>
      <c r="H147" s="297">
        <v>1019179.49</v>
      </c>
      <c r="I147" s="112">
        <f t="shared" si="15"/>
        <v>19.256808463643445</v>
      </c>
    </row>
    <row r="148" spans="1:9" ht="33">
      <c r="A148" s="122" t="s">
        <v>23</v>
      </c>
      <c r="B148" s="100" t="s">
        <v>0</v>
      </c>
      <c r="C148" s="102" t="s">
        <v>60</v>
      </c>
      <c r="D148" s="102" t="s">
        <v>7</v>
      </c>
      <c r="E148" s="102" t="s">
        <v>197</v>
      </c>
      <c r="F148" s="102" t="s">
        <v>24</v>
      </c>
      <c r="G148" s="297">
        <v>2786913</v>
      </c>
      <c r="H148" s="297">
        <v>965329.59</v>
      </c>
      <c r="I148" s="112">
        <f t="shared" si="15"/>
        <v>34.637952099688796</v>
      </c>
    </row>
    <row r="149" spans="1:9" ht="16.5">
      <c r="A149" s="114" t="s">
        <v>236</v>
      </c>
      <c r="B149" s="100" t="s">
        <v>0</v>
      </c>
      <c r="C149" s="102" t="s">
        <v>60</v>
      </c>
      <c r="D149" s="102" t="s">
        <v>7</v>
      </c>
      <c r="E149" s="102" t="s">
        <v>197</v>
      </c>
      <c r="F149" s="102" t="s">
        <v>237</v>
      </c>
      <c r="G149" s="297">
        <v>28000</v>
      </c>
      <c r="H149" s="297">
        <v>0</v>
      </c>
      <c r="I149" s="112">
        <f t="shared" si="15"/>
        <v>0</v>
      </c>
    </row>
    <row r="150" spans="1:9" ht="16.5">
      <c r="A150" s="114" t="s">
        <v>25</v>
      </c>
      <c r="B150" s="94" t="s">
        <v>0</v>
      </c>
      <c r="C150" s="94" t="s">
        <v>60</v>
      </c>
      <c r="D150" s="94" t="s">
        <v>7</v>
      </c>
      <c r="E150" s="102" t="s">
        <v>197</v>
      </c>
      <c r="F150" s="104" t="s">
        <v>26</v>
      </c>
      <c r="G150" s="308">
        <v>249000</v>
      </c>
      <c r="H150" s="308">
        <v>58678</v>
      </c>
      <c r="I150" s="112">
        <f t="shared" si="15"/>
        <v>23.565461847389557</v>
      </c>
    </row>
    <row r="151" spans="1:9" ht="17.25" customHeight="1">
      <c r="A151" s="123" t="s">
        <v>198</v>
      </c>
      <c r="B151" s="101" t="s">
        <v>0</v>
      </c>
      <c r="C151" s="101" t="s">
        <v>60</v>
      </c>
      <c r="D151" s="101" t="s">
        <v>7</v>
      </c>
      <c r="E151" s="102" t="s">
        <v>199</v>
      </c>
      <c r="F151" s="102"/>
      <c r="G151" s="308">
        <f>G152</f>
        <v>1662810</v>
      </c>
      <c r="H151" s="308">
        <f>H152</f>
        <v>323842.37</v>
      </c>
      <c r="I151" s="112">
        <f t="shared" si="15"/>
        <v>19.475608758667555</v>
      </c>
    </row>
    <row r="152" spans="1:9" ht="31.5" customHeight="1">
      <c r="A152" s="121" t="s">
        <v>23</v>
      </c>
      <c r="B152" s="101" t="s">
        <v>0</v>
      </c>
      <c r="C152" s="101" t="s">
        <v>60</v>
      </c>
      <c r="D152" s="101" t="s">
        <v>7</v>
      </c>
      <c r="E152" s="102" t="s">
        <v>199</v>
      </c>
      <c r="F152" s="102" t="s">
        <v>24</v>
      </c>
      <c r="G152" s="308">
        <v>1662810</v>
      </c>
      <c r="H152" s="308">
        <v>323842.37</v>
      </c>
      <c r="I152" s="112">
        <f t="shared" si="15"/>
        <v>19.475608758667555</v>
      </c>
    </row>
    <row r="153" spans="1:9" ht="33">
      <c r="A153" s="121" t="s">
        <v>304</v>
      </c>
      <c r="B153" s="101" t="s">
        <v>0</v>
      </c>
      <c r="C153" s="101" t="s">
        <v>60</v>
      </c>
      <c r="D153" s="101" t="s">
        <v>7</v>
      </c>
      <c r="E153" s="102" t="s">
        <v>210</v>
      </c>
      <c r="F153" s="102"/>
      <c r="G153" s="308">
        <f t="shared" ref="G153:H155" si="18">G154</f>
        <v>175000</v>
      </c>
      <c r="H153" s="308">
        <f t="shared" si="18"/>
        <v>0</v>
      </c>
      <c r="I153" s="112">
        <f t="shared" si="15"/>
        <v>0</v>
      </c>
    </row>
    <row r="154" spans="1:9" ht="16.5">
      <c r="A154" s="121" t="s">
        <v>271</v>
      </c>
      <c r="B154" s="101" t="s">
        <v>0</v>
      </c>
      <c r="C154" s="101" t="s">
        <v>60</v>
      </c>
      <c r="D154" s="101" t="s">
        <v>7</v>
      </c>
      <c r="E154" s="102" t="s">
        <v>273</v>
      </c>
      <c r="F154" s="102"/>
      <c r="G154" s="308">
        <f t="shared" si="18"/>
        <v>175000</v>
      </c>
      <c r="H154" s="308">
        <f t="shared" si="18"/>
        <v>0</v>
      </c>
      <c r="I154" s="112">
        <f t="shared" si="15"/>
        <v>0</v>
      </c>
    </row>
    <row r="155" spans="1:9" ht="16.5">
      <c r="A155" s="121" t="s">
        <v>272</v>
      </c>
      <c r="B155" s="101" t="s">
        <v>0</v>
      </c>
      <c r="C155" s="101" t="s">
        <v>60</v>
      </c>
      <c r="D155" s="101" t="s">
        <v>7</v>
      </c>
      <c r="E155" s="102" t="s">
        <v>274</v>
      </c>
      <c r="F155" s="102"/>
      <c r="G155" s="308">
        <f t="shared" si="18"/>
        <v>175000</v>
      </c>
      <c r="H155" s="308">
        <f t="shared" si="18"/>
        <v>0</v>
      </c>
      <c r="I155" s="112">
        <f t="shared" si="15"/>
        <v>0</v>
      </c>
    </row>
    <row r="156" spans="1:9" ht="33">
      <c r="A156" s="121" t="s">
        <v>23</v>
      </c>
      <c r="B156" s="101" t="s">
        <v>0</v>
      </c>
      <c r="C156" s="101" t="s">
        <v>60</v>
      </c>
      <c r="D156" s="101" t="s">
        <v>7</v>
      </c>
      <c r="E156" s="102" t="s">
        <v>274</v>
      </c>
      <c r="F156" s="102" t="s">
        <v>24</v>
      </c>
      <c r="G156" s="308">
        <v>175000</v>
      </c>
      <c r="H156" s="308">
        <v>0</v>
      </c>
      <c r="I156" s="112">
        <f t="shared" si="15"/>
        <v>0</v>
      </c>
    </row>
    <row r="157" spans="1:9" ht="16.5">
      <c r="A157" s="109" t="s">
        <v>65</v>
      </c>
      <c r="B157" s="98" t="s">
        <v>0</v>
      </c>
      <c r="C157" s="99" t="s">
        <v>60</v>
      </c>
      <c r="D157" s="99" t="s">
        <v>20</v>
      </c>
      <c r="E157" s="107"/>
      <c r="F157" s="99"/>
      <c r="G157" s="296">
        <f t="shared" ref="G157:H159" si="19">G158</f>
        <v>2600611</v>
      </c>
      <c r="H157" s="296">
        <f t="shared" si="19"/>
        <v>512737.59</v>
      </c>
      <c r="I157" s="111">
        <f t="shared" si="15"/>
        <v>19.71604326829349</v>
      </c>
    </row>
    <row r="158" spans="1:9" ht="33">
      <c r="A158" s="120" t="s">
        <v>303</v>
      </c>
      <c r="B158" s="100" t="s">
        <v>0</v>
      </c>
      <c r="C158" s="102" t="s">
        <v>60</v>
      </c>
      <c r="D158" s="102" t="s">
        <v>20</v>
      </c>
      <c r="E158" s="102" t="s">
        <v>200</v>
      </c>
      <c r="F158" s="102"/>
      <c r="G158" s="297">
        <f t="shared" si="19"/>
        <v>2600611</v>
      </c>
      <c r="H158" s="297">
        <f t="shared" si="19"/>
        <v>512737.59</v>
      </c>
      <c r="I158" s="112">
        <f t="shared" si="15"/>
        <v>19.71604326829349</v>
      </c>
    </row>
    <row r="159" spans="1:9" ht="23.25" customHeight="1">
      <c r="A159" s="120" t="s">
        <v>201</v>
      </c>
      <c r="B159" s="94" t="s">
        <v>0</v>
      </c>
      <c r="C159" s="94" t="s">
        <v>60</v>
      </c>
      <c r="D159" s="94" t="s">
        <v>20</v>
      </c>
      <c r="E159" s="102" t="s">
        <v>202</v>
      </c>
      <c r="F159" s="102"/>
      <c r="G159" s="297">
        <f t="shared" si="19"/>
        <v>2600611</v>
      </c>
      <c r="H159" s="297">
        <f t="shared" si="19"/>
        <v>512737.59</v>
      </c>
      <c r="I159" s="112">
        <f t="shared" si="15"/>
        <v>19.71604326829349</v>
      </c>
    </row>
    <row r="160" spans="1:9" ht="33">
      <c r="A160" s="120" t="s">
        <v>221</v>
      </c>
      <c r="B160" s="94" t="s">
        <v>0</v>
      </c>
      <c r="C160" s="94" t="s">
        <v>60</v>
      </c>
      <c r="D160" s="94" t="s">
        <v>20</v>
      </c>
      <c r="E160" s="94" t="s">
        <v>203</v>
      </c>
      <c r="F160" s="104"/>
      <c r="G160" s="308">
        <f>G161+G162</f>
        <v>2600611</v>
      </c>
      <c r="H160" s="308">
        <f>H161+H162</f>
        <v>512737.59</v>
      </c>
      <c r="I160" s="112">
        <f t="shared" si="15"/>
        <v>19.71604326829349</v>
      </c>
    </row>
    <row r="161" spans="1:10" ht="23.25" customHeight="1">
      <c r="A161" s="120" t="s">
        <v>13</v>
      </c>
      <c r="B161" s="94" t="s">
        <v>0</v>
      </c>
      <c r="C161" s="94" t="s">
        <v>60</v>
      </c>
      <c r="D161" s="94" t="s">
        <v>20</v>
      </c>
      <c r="E161" s="94" t="s">
        <v>203</v>
      </c>
      <c r="F161" s="104" t="s">
        <v>14</v>
      </c>
      <c r="G161" s="308">
        <v>2245811</v>
      </c>
      <c r="H161" s="308">
        <v>421818.59</v>
      </c>
      <c r="I161" s="112">
        <f t="shared" si="15"/>
        <v>18.782461658616867</v>
      </c>
    </row>
    <row r="162" spans="1:10" ht="32.25" customHeight="1">
      <c r="A162" s="121" t="s">
        <v>23</v>
      </c>
      <c r="B162" s="94" t="s">
        <v>0</v>
      </c>
      <c r="C162" s="94" t="s">
        <v>60</v>
      </c>
      <c r="D162" s="94" t="s">
        <v>20</v>
      </c>
      <c r="E162" s="94" t="s">
        <v>203</v>
      </c>
      <c r="F162" s="104" t="s">
        <v>24</v>
      </c>
      <c r="G162" s="308">
        <v>354800</v>
      </c>
      <c r="H162" s="308">
        <v>90919</v>
      </c>
      <c r="I162" s="112">
        <f t="shared" si="15"/>
        <v>25.625422773393463</v>
      </c>
    </row>
    <row r="163" spans="1:10" ht="16.5">
      <c r="A163" s="168" t="s">
        <v>66</v>
      </c>
      <c r="B163" s="96" t="s">
        <v>0</v>
      </c>
      <c r="C163" s="96" t="s">
        <v>42</v>
      </c>
      <c r="D163" s="96"/>
      <c r="E163" s="96"/>
      <c r="F163" s="97"/>
      <c r="G163" s="306">
        <f>G164+G169</f>
        <v>429648</v>
      </c>
      <c r="H163" s="306">
        <f>H164+H169</f>
        <v>69875</v>
      </c>
      <c r="I163" s="111">
        <f t="shared" si="15"/>
        <v>16.26331322384836</v>
      </c>
    </row>
    <row r="164" spans="1:10" ht="21" customHeight="1">
      <c r="A164" s="168" t="s">
        <v>67</v>
      </c>
      <c r="B164" s="96" t="s">
        <v>0</v>
      </c>
      <c r="C164" s="96" t="s">
        <v>42</v>
      </c>
      <c r="D164" s="96" t="s">
        <v>7</v>
      </c>
      <c r="E164" s="94"/>
      <c r="F164" s="104"/>
      <c r="G164" s="306">
        <f t="shared" ref="G164:H167" si="20">G165</f>
        <v>149148</v>
      </c>
      <c r="H164" s="306">
        <f t="shared" si="20"/>
        <v>38475</v>
      </c>
      <c r="I164" s="111">
        <f t="shared" si="15"/>
        <v>25.796524257784213</v>
      </c>
    </row>
    <row r="165" spans="1:10" ht="33">
      <c r="A165" s="120" t="s">
        <v>308</v>
      </c>
      <c r="B165" s="94" t="s">
        <v>0</v>
      </c>
      <c r="C165" s="94" t="s">
        <v>42</v>
      </c>
      <c r="D165" s="94" t="s">
        <v>7</v>
      </c>
      <c r="E165" s="94" t="s">
        <v>184</v>
      </c>
      <c r="F165" s="104"/>
      <c r="G165" s="308">
        <f t="shared" si="20"/>
        <v>149148</v>
      </c>
      <c r="H165" s="308">
        <f t="shared" si="20"/>
        <v>38475</v>
      </c>
      <c r="I165" s="112">
        <f t="shared" si="15"/>
        <v>25.796524257784213</v>
      </c>
    </row>
    <row r="166" spans="1:10" ht="15.75" customHeight="1">
      <c r="A166" s="95" t="s">
        <v>205</v>
      </c>
      <c r="B166" s="94" t="s">
        <v>0</v>
      </c>
      <c r="C166" s="94" t="s">
        <v>42</v>
      </c>
      <c r="D166" s="94" t="s">
        <v>7</v>
      </c>
      <c r="E166" s="94" t="s">
        <v>225</v>
      </c>
      <c r="F166" s="104"/>
      <c r="G166" s="308">
        <f t="shared" si="20"/>
        <v>149148</v>
      </c>
      <c r="H166" s="308">
        <f t="shared" si="20"/>
        <v>38475</v>
      </c>
      <c r="I166" s="112">
        <f t="shared" si="15"/>
        <v>25.796524257784213</v>
      </c>
    </row>
    <row r="167" spans="1:10" ht="16.5">
      <c r="A167" s="122" t="s">
        <v>206</v>
      </c>
      <c r="B167" s="94" t="s">
        <v>0</v>
      </c>
      <c r="C167" s="94" t="s">
        <v>42</v>
      </c>
      <c r="D167" s="94" t="s">
        <v>7</v>
      </c>
      <c r="E167" s="94" t="s">
        <v>256</v>
      </c>
      <c r="F167" s="104"/>
      <c r="G167" s="308">
        <f t="shared" si="20"/>
        <v>149148</v>
      </c>
      <c r="H167" s="308">
        <f t="shared" si="20"/>
        <v>38475</v>
      </c>
      <c r="I167" s="112">
        <f t="shared" si="15"/>
        <v>25.796524257784213</v>
      </c>
    </row>
    <row r="168" spans="1:10" ht="16.5">
      <c r="A168" s="121" t="s">
        <v>68</v>
      </c>
      <c r="B168" s="94" t="s">
        <v>0</v>
      </c>
      <c r="C168" s="94" t="s">
        <v>42</v>
      </c>
      <c r="D168" s="94" t="s">
        <v>7</v>
      </c>
      <c r="E168" s="94" t="s">
        <v>256</v>
      </c>
      <c r="F168" s="104" t="s">
        <v>69</v>
      </c>
      <c r="G168" s="308">
        <v>149148</v>
      </c>
      <c r="H168" s="308">
        <v>38475</v>
      </c>
      <c r="I168" s="112">
        <f t="shared" si="15"/>
        <v>25.796524257784213</v>
      </c>
    </row>
    <row r="169" spans="1:10" ht="16.5">
      <c r="A169" s="178" t="s">
        <v>70</v>
      </c>
      <c r="B169" s="96" t="s">
        <v>0</v>
      </c>
      <c r="C169" s="96" t="s">
        <v>42</v>
      </c>
      <c r="D169" s="96" t="s">
        <v>16</v>
      </c>
      <c r="E169" s="96"/>
      <c r="F169" s="97"/>
      <c r="G169" s="306">
        <f>+G174+G170</f>
        <v>280500</v>
      </c>
      <c r="H169" s="306">
        <f>+H174+H170</f>
        <v>31400</v>
      </c>
      <c r="I169" s="111">
        <f t="shared" si="15"/>
        <v>11.194295900178252</v>
      </c>
    </row>
    <row r="170" spans="1:10" ht="33" customHeight="1">
      <c r="A170" s="121" t="s">
        <v>307</v>
      </c>
      <c r="B170" s="104" t="s">
        <v>0</v>
      </c>
      <c r="C170" s="104" t="s">
        <v>42</v>
      </c>
      <c r="D170" s="104" t="s">
        <v>16</v>
      </c>
      <c r="E170" s="94" t="s">
        <v>245</v>
      </c>
      <c r="F170" s="104"/>
      <c r="G170" s="308">
        <f t="shared" ref="G170:H172" si="21">G171</f>
        <v>46000</v>
      </c>
      <c r="H170" s="308">
        <f t="shared" si="21"/>
        <v>0</v>
      </c>
      <c r="I170" s="112">
        <f t="shared" si="15"/>
        <v>0</v>
      </c>
    </row>
    <row r="171" spans="1:10" ht="14.25" customHeight="1">
      <c r="A171" s="121" t="s">
        <v>267</v>
      </c>
      <c r="B171" s="104" t="s">
        <v>0</v>
      </c>
      <c r="C171" s="104" t="s">
        <v>42</v>
      </c>
      <c r="D171" s="104" t="s">
        <v>16</v>
      </c>
      <c r="E171" s="94" t="s">
        <v>246</v>
      </c>
      <c r="F171" s="104"/>
      <c r="G171" s="308">
        <f t="shared" si="21"/>
        <v>46000</v>
      </c>
      <c r="H171" s="308">
        <f t="shared" si="21"/>
        <v>0</v>
      </c>
      <c r="I171" s="112">
        <f t="shared" si="15"/>
        <v>0</v>
      </c>
    </row>
    <row r="172" spans="1:10" ht="19.5" customHeight="1">
      <c r="A172" s="121" t="s">
        <v>232</v>
      </c>
      <c r="B172" s="104" t="s">
        <v>0</v>
      </c>
      <c r="C172" s="104" t="s">
        <v>42</v>
      </c>
      <c r="D172" s="104" t="s">
        <v>16</v>
      </c>
      <c r="E172" s="94" t="s">
        <v>247</v>
      </c>
      <c r="F172" s="104"/>
      <c r="G172" s="308">
        <f t="shared" si="21"/>
        <v>46000</v>
      </c>
      <c r="H172" s="308">
        <f t="shared" si="21"/>
        <v>0</v>
      </c>
      <c r="I172" s="112">
        <f t="shared" si="15"/>
        <v>0</v>
      </c>
    </row>
    <row r="173" spans="1:10" ht="33">
      <c r="A173" s="121" t="s">
        <v>230</v>
      </c>
      <c r="B173" s="104" t="s">
        <v>0</v>
      </c>
      <c r="C173" s="104" t="s">
        <v>42</v>
      </c>
      <c r="D173" s="104" t="s">
        <v>16</v>
      </c>
      <c r="E173" s="94" t="s">
        <v>247</v>
      </c>
      <c r="F173" s="104" t="s">
        <v>229</v>
      </c>
      <c r="G173" s="308">
        <v>46000</v>
      </c>
      <c r="H173" s="308">
        <v>0</v>
      </c>
      <c r="I173" s="112">
        <f t="shared" si="15"/>
        <v>0</v>
      </c>
      <c r="J173" s="64"/>
    </row>
    <row r="174" spans="1:10" ht="33">
      <c r="A174" s="120" t="s">
        <v>306</v>
      </c>
      <c r="B174" s="94" t="s">
        <v>0</v>
      </c>
      <c r="C174" s="94" t="s">
        <v>42</v>
      </c>
      <c r="D174" s="94" t="s">
        <v>16</v>
      </c>
      <c r="E174" s="94" t="s">
        <v>184</v>
      </c>
      <c r="F174" s="104"/>
      <c r="G174" s="308">
        <f>G175+G182</f>
        <v>234500</v>
      </c>
      <c r="H174" s="308">
        <f>H175+H182</f>
        <v>31400</v>
      </c>
      <c r="I174" s="112">
        <f t="shared" si="15"/>
        <v>13.390191897654585</v>
      </c>
      <c r="J174" s="64"/>
    </row>
    <row r="175" spans="1:10" ht="22.5" customHeight="1">
      <c r="A175" s="120" t="s">
        <v>207</v>
      </c>
      <c r="B175" s="94" t="s">
        <v>0</v>
      </c>
      <c r="C175" s="94" t="s">
        <v>42</v>
      </c>
      <c r="D175" s="94" t="s">
        <v>16</v>
      </c>
      <c r="E175" s="94" t="s">
        <v>185</v>
      </c>
      <c r="F175" s="104"/>
      <c r="G175" s="308">
        <f>G176+G178+G180</f>
        <v>191500</v>
      </c>
      <c r="H175" s="308">
        <f>H176+H178+H180</f>
        <v>31400</v>
      </c>
      <c r="I175" s="112">
        <f t="shared" si="15"/>
        <v>16.396866840731068</v>
      </c>
      <c r="J175" s="64"/>
    </row>
    <row r="176" spans="1:10" ht="21" customHeight="1">
      <c r="A176" s="122" t="s">
        <v>208</v>
      </c>
      <c r="B176" s="94" t="s">
        <v>0</v>
      </c>
      <c r="C176" s="94" t="s">
        <v>42</v>
      </c>
      <c r="D176" s="94" t="s">
        <v>16</v>
      </c>
      <c r="E176" s="94" t="s">
        <v>248</v>
      </c>
      <c r="F176" s="104"/>
      <c r="G176" s="308">
        <f>+G177</f>
        <v>65000</v>
      </c>
      <c r="H176" s="308">
        <f>+H177</f>
        <v>17000</v>
      </c>
      <c r="I176" s="112">
        <f t="shared" ref="I176:I199" si="22">H176/G176*100</f>
        <v>26.153846153846157</v>
      </c>
      <c r="J176" s="64"/>
    </row>
    <row r="177" spans="1:10" ht="32.25" customHeight="1">
      <c r="A177" s="121" t="s">
        <v>230</v>
      </c>
      <c r="B177" s="94" t="s">
        <v>0</v>
      </c>
      <c r="C177" s="94" t="s">
        <v>42</v>
      </c>
      <c r="D177" s="94" t="s">
        <v>16</v>
      </c>
      <c r="E177" s="94" t="s">
        <v>248</v>
      </c>
      <c r="F177" s="104" t="s">
        <v>229</v>
      </c>
      <c r="G177" s="308">
        <v>65000</v>
      </c>
      <c r="H177" s="308">
        <v>17000</v>
      </c>
      <c r="I177" s="112">
        <f t="shared" si="22"/>
        <v>26.153846153846157</v>
      </c>
      <c r="J177" s="64"/>
    </row>
    <row r="178" spans="1:10" ht="16.5">
      <c r="A178" s="174" t="s">
        <v>71</v>
      </c>
      <c r="B178" s="104" t="s">
        <v>0</v>
      </c>
      <c r="C178" s="104" t="s">
        <v>42</v>
      </c>
      <c r="D178" s="104" t="s">
        <v>16</v>
      </c>
      <c r="E178" s="94" t="s">
        <v>249</v>
      </c>
      <c r="F178" s="104"/>
      <c r="G178" s="308">
        <f>+G179</f>
        <v>120000</v>
      </c>
      <c r="H178" s="308">
        <f>+H179</f>
        <v>14400</v>
      </c>
      <c r="I178" s="112">
        <f t="shared" si="22"/>
        <v>12</v>
      </c>
      <c r="J178" s="64"/>
    </row>
    <row r="179" spans="1:10" ht="33" customHeight="1">
      <c r="A179" s="121" t="s">
        <v>230</v>
      </c>
      <c r="B179" s="104" t="s">
        <v>0</v>
      </c>
      <c r="C179" s="104" t="s">
        <v>42</v>
      </c>
      <c r="D179" s="104" t="s">
        <v>16</v>
      </c>
      <c r="E179" s="94" t="s">
        <v>249</v>
      </c>
      <c r="F179" s="104" t="s">
        <v>229</v>
      </c>
      <c r="G179" s="308">
        <v>120000</v>
      </c>
      <c r="H179" s="308">
        <v>14400</v>
      </c>
      <c r="I179" s="112">
        <f t="shared" si="22"/>
        <v>12</v>
      </c>
    </row>
    <row r="180" spans="1:10" ht="33">
      <c r="A180" s="122" t="s">
        <v>72</v>
      </c>
      <c r="B180" s="104" t="s">
        <v>0</v>
      </c>
      <c r="C180" s="104" t="s">
        <v>42</v>
      </c>
      <c r="D180" s="104" t="s">
        <v>16</v>
      </c>
      <c r="E180" s="94" t="s">
        <v>250</v>
      </c>
      <c r="F180" s="108"/>
      <c r="G180" s="308">
        <f>+G181</f>
        <v>6500</v>
      </c>
      <c r="H180" s="308">
        <f>+H181</f>
        <v>0</v>
      </c>
      <c r="I180" s="112">
        <f t="shared" si="22"/>
        <v>0</v>
      </c>
    </row>
    <row r="181" spans="1:10" ht="32.25" customHeight="1">
      <c r="A181" s="121" t="s">
        <v>230</v>
      </c>
      <c r="B181" s="104" t="s">
        <v>0</v>
      </c>
      <c r="C181" s="104" t="s">
        <v>42</v>
      </c>
      <c r="D181" s="104" t="s">
        <v>16</v>
      </c>
      <c r="E181" s="94" t="s">
        <v>250</v>
      </c>
      <c r="F181" s="104" t="s">
        <v>229</v>
      </c>
      <c r="G181" s="308">
        <v>6500</v>
      </c>
      <c r="H181" s="308">
        <v>0</v>
      </c>
      <c r="I181" s="112">
        <f t="shared" si="22"/>
        <v>0</v>
      </c>
    </row>
    <row r="182" spans="1:10" ht="36.75" customHeight="1">
      <c r="A182" s="95" t="s">
        <v>205</v>
      </c>
      <c r="B182" s="94" t="s">
        <v>0</v>
      </c>
      <c r="C182" s="94" t="s">
        <v>42</v>
      </c>
      <c r="D182" s="94" t="s">
        <v>16</v>
      </c>
      <c r="E182" s="94" t="s">
        <v>225</v>
      </c>
      <c r="F182" s="104"/>
      <c r="G182" s="308">
        <f>G183</f>
        <v>43000</v>
      </c>
      <c r="H182" s="308">
        <f>H183</f>
        <v>0</v>
      </c>
      <c r="I182" s="112">
        <f t="shared" si="22"/>
        <v>0</v>
      </c>
    </row>
    <row r="183" spans="1:10" ht="51.75" customHeight="1">
      <c r="A183" s="95" t="s">
        <v>265</v>
      </c>
      <c r="B183" s="94" t="s">
        <v>0</v>
      </c>
      <c r="C183" s="94" t="s">
        <v>42</v>
      </c>
      <c r="D183" s="94" t="s">
        <v>16</v>
      </c>
      <c r="E183" s="94" t="s">
        <v>257</v>
      </c>
      <c r="F183" s="104"/>
      <c r="G183" s="308">
        <f>+G184</f>
        <v>43000</v>
      </c>
      <c r="H183" s="308">
        <f>+H184</f>
        <v>0</v>
      </c>
      <c r="I183" s="112">
        <f t="shared" si="22"/>
        <v>0</v>
      </c>
    </row>
    <row r="184" spans="1:10" ht="16.5">
      <c r="A184" s="121" t="s">
        <v>63</v>
      </c>
      <c r="B184" s="94" t="s">
        <v>0</v>
      </c>
      <c r="C184" s="94" t="s">
        <v>42</v>
      </c>
      <c r="D184" s="94" t="s">
        <v>16</v>
      </c>
      <c r="E184" s="94" t="s">
        <v>257</v>
      </c>
      <c r="F184" s="104" t="s">
        <v>64</v>
      </c>
      <c r="G184" s="308">
        <v>43000</v>
      </c>
      <c r="H184" s="308">
        <v>0</v>
      </c>
      <c r="I184" s="111">
        <f t="shared" si="22"/>
        <v>0</v>
      </c>
    </row>
    <row r="185" spans="1:10" ht="16.5">
      <c r="A185" s="124" t="s">
        <v>73</v>
      </c>
      <c r="B185" s="96" t="s">
        <v>0</v>
      </c>
      <c r="C185" s="97" t="s">
        <v>74</v>
      </c>
      <c r="D185" s="97"/>
      <c r="E185" s="97"/>
      <c r="F185" s="97"/>
      <c r="G185" s="295">
        <f>G186</f>
        <v>3474493</v>
      </c>
      <c r="H185" s="295">
        <f>H186</f>
        <v>766568.52</v>
      </c>
      <c r="I185" s="111">
        <f t="shared" si="22"/>
        <v>22.062744693974057</v>
      </c>
    </row>
    <row r="186" spans="1:10" ht="16.5">
      <c r="A186" s="171" t="s">
        <v>75</v>
      </c>
      <c r="B186" s="97" t="s">
        <v>0</v>
      </c>
      <c r="C186" s="97" t="s">
        <v>74</v>
      </c>
      <c r="D186" s="96" t="s">
        <v>7</v>
      </c>
      <c r="E186" s="97"/>
      <c r="F186" s="97"/>
      <c r="G186" s="306">
        <f>G187+G191</f>
        <v>3474493</v>
      </c>
      <c r="H186" s="306">
        <f>H187+H191</f>
        <v>766568.52</v>
      </c>
      <c r="I186" s="111">
        <f t="shared" si="22"/>
        <v>22.062744693974057</v>
      </c>
    </row>
    <row r="187" spans="1:10" ht="33">
      <c r="A187" s="90" t="s">
        <v>296</v>
      </c>
      <c r="B187" s="104" t="s">
        <v>0</v>
      </c>
      <c r="C187" s="104" t="s">
        <v>74</v>
      </c>
      <c r="D187" s="104" t="s">
        <v>7</v>
      </c>
      <c r="E187" s="104" t="s">
        <v>181</v>
      </c>
      <c r="F187" s="104"/>
      <c r="G187" s="308">
        <f t="shared" ref="G187:H189" si="23">G188</f>
        <v>9500</v>
      </c>
      <c r="H187" s="308">
        <f t="shared" si="23"/>
        <v>0</v>
      </c>
      <c r="I187" s="112">
        <f t="shared" si="22"/>
        <v>0</v>
      </c>
    </row>
    <row r="188" spans="1:10" ht="18" customHeight="1">
      <c r="A188" s="91" t="s">
        <v>211</v>
      </c>
      <c r="B188" s="104" t="s">
        <v>0</v>
      </c>
      <c r="C188" s="104" t="s">
        <v>74</v>
      </c>
      <c r="D188" s="104" t="s">
        <v>7</v>
      </c>
      <c r="E188" s="104" t="s">
        <v>251</v>
      </c>
      <c r="F188" s="104"/>
      <c r="G188" s="308">
        <f t="shared" si="23"/>
        <v>9500</v>
      </c>
      <c r="H188" s="308">
        <f t="shared" si="23"/>
        <v>0</v>
      </c>
      <c r="I188" s="112">
        <f t="shared" si="22"/>
        <v>0</v>
      </c>
    </row>
    <row r="189" spans="1:10" ht="19.5" customHeight="1">
      <c r="A189" s="177" t="s">
        <v>76</v>
      </c>
      <c r="B189" s="102" t="s">
        <v>0</v>
      </c>
      <c r="C189" s="104" t="s">
        <v>74</v>
      </c>
      <c r="D189" s="104" t="s">
        <v>7</v>
      </c>
      <c r="E189" s="102" t="s">
        <v>252</v>
      </c>
      <c r="F189" s="104"/>
      <c r="G189" s="308">
        <f t="shared" si="23"/>
        <v>9500</v>
      </c>
      <c r="H189" s="308">
        <f t="shared" si="23"/>
        <v>0</v>
      </c>
      <c r="I189" s="112">
        <f t="shared" si="22"/>
        <v>0</v>
      </c>
    </row>
    <row r="190" spans="1:10" ht="36.75" customHeight="1">
      <c r="A190" s="122" t="s">
        <v>23</v>
      </c>
      <c r="B190" s="102" t="s">
        <v>0</v>
      </c>
      <c r="C190" s="104" t="s">
        <v>74</v>
      </c>
      <c r="D190" s="104" t="s">
        <v>7</v>
      </c>
      <c r="E190" s="102" t="s">
        <v>252</v>
      </c>
      <c r="F190" s="104" t="s">
        <v>24</v>
      </c>
      <c r="G190" s="308">
        <v>9500</v>
      </c>
      <c r="H190" s="308">
        <v>0</v>
      </c>
      <c r="I190" s="112">
        <f t="shared" si="22"/>
        <v>0</v>
      </c>
    </row>
    <row r="191" spans="1:10" ht="20.25" customHeight="1">
      <c r="A191" s="90" t="s">
        <v>305</v>
      </c>
      <c r="B191" s="104" t="s">
        <v>0</v>
      </c>
      <c r="C191" s="104" t="s">
        <v>74</v>
      </c>
      <c r="D191" s="104" t="s">
        <v>7</v>
      </c>
      <c r="E191" s="104" t="s">
        <v>219</v>
      </c>
      <c r="F191" s="104"/>
      <c r="G191" s="308">
        <f>G192+G197</f>
        <v>3464993</v>
      </c>
      <c r="H191" s="308">
        <f>H192+H197</f>
        <v>766568.52</v>
      </c>
      <c r="I191" s="112">
        <f t="shared" si="22"/>
        <v>22.123234303792245</v>
      </c>
    </row>
    <row r="192" spans="1:10" ht="25.5" customHeight="1">
      <c r="A192" s="90" t="s">
        <v>212</v>
      </c>
      <c r="B192" s="101" t="s">
        <v>0</v>
      </c>
      <c r="C192" s="101" t="s">
        <v>74</v>
      </c>
      <c r="D192" s="101" t="s">
        <v>7</v>
      </c>
      <c r="E192" s="104" t="s">
        <v>204</v>
      </c>
      <c r="F192" s="104"/>
      <c r="G192" s="308">
        <f>G193</f>
        <v>3175443</v>
      </c>
      <c r="H192" s="308">
        <f>H193</f>
        <v>713614.22</v>
      </c>
      <c r="I192" s="112">
        <f t="shared" si="22"/>
        <v>22.472902835919271</v>
      </c>
    </row>
    <row r="193" spans="1:9" ht="49.5">
      <c r="A193" s="120" t="s">
        <v>62</v>
      </c>
      <c r="B193" s="101" t="s">
        <v>0</v>
      </c>
      <c r="C193" s="101" t="s">
        <v>74</v>
      </c>
      <c r="D193" s="101" t="s">
        <v>7</v>
      </c>
      <c r="E193" s="104" t="s">
        <v>253</v>
      </c>
      <c r="F193" s="104"/>
      <c r="G193" s="308">
        <f>G194+G195+G196</f>
        <v>3175443</v>
      </c>
      <c r="H193" s="308">
        <f>H194+H195+H196</f>
        <v>713614.22</v>
      </c>
      <c r="I193" s="112">
        <f t="shared" si="22"/>
        <v>22.472902835919271</v>
      </c>
    </row>
    <row r="194" spans="1:9" ht="16.5">
      <c r="A194" s="121" t="s">
        <v>63</v>
      </c>
      <c r="B194" s="101" t="s">
        <v>0</v>
      </c>
      <c r="C194" s="101" t="s">
        <v>74</v>
      </c>
      <c r="D194" s="101" t="s">
        <v>7</v>
      </c>
      <c r="E194" s="104" t="s">
        <v>253</v>
      </c>
      <c r="F194" s="104" t="s">
        <v>64</v>
      </c>
      <c r="G194" s="308">
        <v>1804841</v>
      </c>
      <c r="H194" s="308">
        <v>247069.84</v>
      </c>
      <c r="I194" s="112">
        <f t="shared" si="22"/>
        <v>13.689285648985146</v>
      </c>
    </row>
    <row r="195" spans="1:9" ht="33.75" customHeight="1">
      <c r="A195" s="121" t="s">
        <v>23</v>
      </c>
      <c r="B195" s="101" t="s">
        <v>0</v>
      </c>
      <c r="C195" s="101" t="s">
        <v>74</v>
      </c>
      <c r="D195" s="101" t="s">
        <v>7</v>
      </c>
      <c r="E195" s="104" t="s">
        <v>253</v>
      </c>
      <c r="F195" s="104" t="s">
        <v>24</v>
      </c>
      <c r="G195" s="308">
        <v>1051602</v>
      </c>
      <c r="H195" s="308">
        <v>389473.38</v>
      </c>
      <c r="I195" s="112">
        <f t="shared" si="22"/>
        <v>37.036196203506648</v>
      </c>
    </row>
    <row r="196" spans="1:9" ht="16.5">
      <c r="A196" s="121" t="s">
        <v>25</v>
      </c>
      <c r="B196" s="101" t="s">
        <v>0</v>
      </c>
      <c r="C196" s="101" t="s">
        <v>74</v>
      </c>
      <c r="D196" s="101" t="s">
        <v>7</v>
      </c>
      <c r="E196" s="104" t="s">
        <v>253</v>
      </c>
      <c r="F196" s="104" t="s">
        <v>26</v>
      </c>
      <c r="G196" s="308">
        <v>319000</v>
      </c>
      <c r="H196" s="308">
        <v>77071</v>
      </c>
      <c r="I196" s="112">
        <f t="shared" si="22"/>
        <v>24.160188087774294</v>
      </c>
    </row>
    <row r="197" spans="1:9" ht="20.25" customHeight="1">
      <c r="A197" s="115" t="s">
        <v>213</v>
      </c>
      <c r="B197" s="101" t="s">
        <v>0</v>
      </c>
      <c r="C197" s="101" t="s">
        <v>74</v>
      </c>
      <c r="D197" s="101" t="s">
        <v>7</v>
      </c>
      <c r="E197" s="104" t="s">
        <v>254</v>
      </c>
      <c r="F197" s="104"/>
      <c r="G197" s="308">
        <f>G198</f>
        <v>289550</v>
      </c>
      <c r="H197" s="308">
        <f>H198</f>
        <v>52954.3</v>
      </c>
      <c r="I197" s="112">
        <f t="shared" si="22"/>
        <v>18.288482127439131</v>
      </c>
    </row>
    <row r="198" spans="1:9" ht="16.5">
      <c r="A198" s="115" t="s">
        <v>77</v>
      </c>
      <c r="B198" s="101" t="s">
        <v>0</v>
      </c>
      <c r="C198" s="101" t="s">
        <v>74</v>
      </c>
      <c r="D198" s="101" t="s">
        <v>7</v>
      </c>
      <c r="E198" s="104" t="s">
        <v>255</v>
      </c>
      <c r="F198" s="104"/>
      <c r="G198" s="308">
        <f>G199</f>
        <v>289550</v>
      </c>
      <c r="H198" s="308">
        <f>H199</f>
        <v>52954.3</v>
      </c>
      <c r="I198" s="112">
        <f t="shared" si="22"/>
        <v>18.288482127439131</v>
      </c>
    </row>
    <row r="199" spans="1:9" ht="33">
      <c r="A199" s="121" t="s">
        <v>23</v>
      </c>
      <c r="B199" s="101" t="s">
        <v>0</v>
      </c>
      <c r="C199" s="101" t="s">
        <v>74</v>
      </c>
      <c r="D199" s="101" t="s">
        <v>7</v>
      </c>
      <c r="E199" s="104" t="s">
        <v>255</v>
      </c>
      <c r="F199" s="104" t="s">
        <v>24</v>
      </c>
      <c r="G199" s="308">
        <v>289550</v>
      </c>
      <c r="H199" s="308">
        <v>52954.3</v>
      </c>
      <c r="I199" s="112">
        <f t="shared" si="22"/>
        <v>18.288482127439131</v>
      </c>
    </row>
    <row r="200" spans="1:9" ht="17.25" thickBot="1">
      <c r="A200" s="179" t="s">
        <v>78</v>
      </c>
      <c r="B200" s="180"/>
      <c r="C200" s="181"/>
      <c r="D200" s="181"/>
      <c r="E200" s="181"/>
      <c r="F200" s="181"/>
      <c r="G200" s="316">
        <f>G20+G56+G63+G82+G90+G142+G163+G185</f>
        <v>58235950.950000003</v>
      </c>
      <c r="H200" s="316">
        <f>H20+H56+H63+H82+H90+H142+H163+H185</f>
        <v>5214088.9800000004</v>
      </c>
      <c r="I200" s="182">
        <f>H200/G200*100</f>
        <v>8.9533851425843345</v>
      </c>
    </row>
  </sheetData>
  <sheetProtection selectLockedCells="1" selectUnlockedCells="1"/>
  <mergeCells count="5">
    <mergeCell ref="A16:I16"/>
    <mergeCell ref="A13:L13"/>
    <mergeCell ref="A14:K14"/>
    <mergeCell ref="A15:K15"/>
    <mergeCell ref="A12:L12"/>
  </mergeCells>
  <pageMargins left="1.1811023622047245" right="0.59055118110236227" top="0.59055118110236227" bottom="0.59055118110236227" header="0.51181102362204722" footer="0.51181102362204722"/>
  <pageSetup paperSize="9" scale="46" firstPageNumber="0" orientation="portrait" horizontalDpi="300" verticalDpi="300" r:id="rId1"/>
  <headerFooter alignWithMargins="0"/>
  <rowBreaks count="3" manualBreakCount="3">
    <brk id="62" max="16383" man="1"/>
    <brk id="118" max="16383" man="1"/>
    <brk id="177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view="pageBreakPreview" zoomScaleNormal="80" workbookViewId="0">
      <selection activeCell="A5" sqref="A5:F5"/>
    </sheetView>
  </sheetViews>
  <sheetFormatPr defaultRowHeight="12.75"/>
  <cols>
    <col min="1" max="1" width="66.5703125" customWidth="1"/>
    <col min="2" max="2" width="8.85546875" style="54" customWidth="1"/>
    <col min="3" max="3" width="8" style="55" customWidth="1"/>
    <col min="4" max="4" width="18" style="55" customWidth="1"/>
    <col min="5" max="5" width="16.140625" style="55" customWidth="1"/>
    <col min="6" max="6" width="14.7109375" customWidth="1"/>
    <col min="7" max="7" width="4.28515625" hidden="1" customWidth="1"/>
    <col min="8" max="8" width="7.28515625" hidden="1" customWidth="1"/>
  </cols>
  <sheetData>
    <row r="1" spans="1:10" ht="15.75">
      <c r="A1" s="383" t="s">
        <v>753</v>
      </c>
      <c r="B1" s="371"/>
      <c r="C1" s="371"/>
      <c r="D1" s="371"/>
      <c r="E1" s="371"/>
      <c r="F1" s="371"/>
      <c r="H1" s="56"/>
      <c r="I1" s="56"/>
      <c r="J1" s="290"/>
    </row>
    <row r="2" spans="1:10" ht="15.75">
      <c r="A2" s="188" t="s">
        <v>752</v>
      </c>
      <c r="B2" s="160"/>
      <c r="C2" s="189"/>
      <c r="D2" s="189"/>
      <c r="E2" s="189"/>
      <c r="F2" s="189"/>
      <c r="H2" s="56"/>
      <c r="I2" s="56"/>
      <c r="J2" s="290"/>
    </row>
    <row r="3" spans="1:10" ht="15.75">
      <c r="A3" s="384" t="s">
        <v>750</v>
      </c>
      <c r="B3" s="385"/>
      <c r="C3" s="385"/>
      <c r="D3" s="385"/>
      <c r="E3" s="385"/>
      <c r="F3" s="385"/>
      <c r="H3" s="57"/>
      <c r="I3" s="57"/>
      <c r="J3" s="290"/>
    </row>
    <row r="4" spans="1:10" ht="15.75">
      <c r="A4" s="384" t="s">
        <v>751</v>
      </c>
      <c r="B4" s="385"/>
      <c r="C4" s="385"/>
      <c r="D4" s="385"/>
      <c r="E4" s="385"/>
      <c r="F4" s="385"/>
      <c r="H4" s="57"/>
      <c r="I4" s="57"/>
      <c r="J4" s="290"/>
    </row>
    <row r="5" spans="1:10" ht="15.75">
      <c r="A5" s="383" t="s">
        <v>761</v>
      </c>
      <c r="B5" s="371"/>
      <c r="C5" s="371"/>
      <c r="D5" s="371"/>
      <c r="E5" s="371"/>
      <c r="F5" s="371"/>
      <c r="H5" s="56"/>
      <c r="I5" s="56"/>
      <c r="J5" s="290"/>
    </row>
    <row r="6" spans="1:10" ht="15.75">
      <c r="A6" s="161"/>
      <c r="B6" s="160"/>
      <c r="C6" s="190"/>
      <c r="D6" s="190"/>
      <c r="E6" s="190"/>
      <c r="F6" s="190"/>
      <c r="G6" s="56"/>
      <c r="H6" s="56"/>
      <c r="I6" s="56"/>
    </row>
    <row r="7" spans="1:10" ht="15.75">
      <c r="A7" s="161"/>
      <c r="B7" s="160"/>
      <c r="C7" s="190"/>
      <c r="D7" s="190"/>
      <c r="E7" s="190"/>
      <c r="F7" s="190"/>
      <c r="G7" s="56"/>
      <c r="H7" s="56"/>
      <c r="I7" s="56"/>
    </row>
    <row r="8" spans="1:10" ht="15.75">
      <c r="A8" s="161"/>
      <c r="B8" s="160"/>
      <c r="C8" s="190"/>
      <c r="D8" s="190"/>
      <c r="E8" s="190"/>
      <c r="F8" s="190"/>
      <c r="G8" s="56"/>
      <c r="H8" s="56"/>
      <c r="I8" s="56"/>
    </row>
    <row r="9" spans="1:10" ht="15.75">
      <c r="A9" s="161"/>
      <c r="B9" s="160"/>
      <c r="C9" s="190"/>
      <c r="D9" s="190"/>
      <c r="E9" s="190"/>
      <c r="F9" s="190"/>
      <c r="G9" s="56"/>
      <c r="H9" s="56"/>
      <c r="I9" s="56"/>
    </row>
    <row r="10" spans="1:10" ht="15.75">
      <c r="A10" s="161"/>
      <c r="B10" s="160"/>
      <c r="C10" s="159"/>
      <c r="D10" s="159"/>
      <c r="E10" s="159"/>
      <c r="F10" s="159"/>
      <c r="G10" s="56"/>
      <c r="H10" s="56"/>
      <c r="I10" s="56"/>
    </row>
    <row r="11" spans="1:10" ht="15.75">
      <c r="A11" s="158"/>
      <c r="B11" s="159"/>
      <c r="C11" s="159"/>
      <c r="D11" s="159"/>
      <c r="E11" s="159"/>
      <c r="F11" s="159"/>
      <c r="G11" s="56"/>
      <c r="H11" s="56"/>
      <c r="I11" s="56"/>
    </row>
    <row r="12" spans="1:10" ht="15.75">
      <c r="A12" s="158"/>
      <c r="B12" s="159"/>
      <c r="C12" s="159"/>
      <c r="D12" s="159"/>
      <c r="E12" s="159"/>
      <c r="F12" s="159"/>
      <c r="G12" s="56"/>
      <c r="H12" s="56"/>
      <c r="I12" s="56"/>
    </row>
    <row r="13" spans="1:10" ht="20.25">
      <c r="A13" s="372" t="s">
        <v>719</v>
      </c>
      <c r="B13" s="372"/>
      <c r="C13" s="372"/>
      <c r="D13" s="372"/>
      <c r="E13" s="372"/>
      <c r="F13" s="380"/>
      <c r="G13" s="380"/>
      <c r="H13" s="380"/>
      <c r="I13" s="380"/>
    </row>
    <row r="14" spans="1:10" ht="70.150000000000006" customHeight="1">
      <c r="A14" s="382" t="s">
        <v>727</v>
      </c>
      <c r="B14" s="382"/>
      <c r="C14" s="382"/>
      <c r="D14" s="382"/>
      <c r="E14" s="382"/>
      <c r="F14" s="382"/>
      <c r="G14" s="382"/>
      <c r="H14" s="382"/>
    </row>
    <row r="15" spans="1:10" ht="16.5">
      <c r="A15" s="381" t="s">
        <v>152</v>
      </c>
      <c r="B15" s="381"/>
      <c r="C15" s="381"/>
      <c r="D15" s="381"/>
      <c r="E15" s="381"/>
      <c r="F15" s="381"/>
    </row>
    <row r="16" spans="1:10" ht="18.75" customHeight="1" thickBot="1">
      <c r="A16" s="125"/>
      <c r="B16" s="60" t="s">
        <v>152</v>
      </c>
      <c r="C16" s="126"/>
      <c r="D16" s="126"/>
      <c r="E16" s="126"/>
      <c r="F16" s="62" t="s">
        <v>96</v>
      </c>
    </row>
    <row r="17" spans="1:7" ht="57" customHeight="1" thickBot="1">
      <c r="A17" s="127" t="s">
        <v>98</v>
      </c>
      <c r="B17" s="128" t="s">
        <v>2</v>
      </c>
      <c r="C17" s="128" t="s">
        <v>3</v>
      </c>
      <c r="D17" s="326" t="s">
        <v>258</v>
      </c>
      <c r="E17" s="326" t="s">
        <v>728</v>
      </c>
      <c r="F17" s="186" t="s">
        <v>722</v>
      </c>
    </row>
    <row r="18" spans="1:7" ht="16.5">
      <c r="A18" s="323" t="s">
        <v>6</v>
      </c>
      <c r="B18" s="324" t="s">
        <v>7</v>
      </c>
      <c r="C18" s="324"/>
      <c r="D18" s="325">
        <f>D19+D20+D21+D22+D23</f>
        <v>5808337</v>
      </c>
      <c r="E18" s="325">
        <f>E19+E20+E21+E22+E23</f>
        <v>1244138.22</v>
      </c>
      <c r="F18" s="325">
        <f>E18/D18*100</f>
        <v>21.419869749293127</v>
      </c>
    </row>
    <row r="19" spans="1:7" ht="33">
      <c r="A19" s="302" t="s">
        <v>8</v>
      </c>
      <c r="B19" s="94" t="s">
        <v>7</v>
      </c>
      <c r="C19" s="104" t="s">
        <v>9</v>
      </c>
      <c r="D19" s="297">
        <v>1226285</v>
      </c>
      <c r="E19" s="297">
        <v>193376</v>
      </c>
      <c r="F19" s="317">
        <f t="shared" ref="F19:F44" si="0">E19/D19*100</f>
        <v>15.769254292436097</v>
      </c>
      <c r="G19" s="48"/>
    </row>
    <row r="20" spans="1:7" ht="49.5">
      <c r="A20" s="302" t="s">
        <v>15</v>
      </c>
      <c r="B20" s="94" t="s">
        <v>7</v>
      </c>
      <c r="C20" s="104" t="s">
        <v>16</v>
      </c>
      <c r="D20" s="308">
        <v>441896</v>
      </c>
      <c r="E20" s="308">
        <v>89181.56</v>
      </c>
      <c r="F20" s="317">
        <f t="shared" si="0"/>
        <v>20.181572134619909</v>
      </c>
      <c r="G20" s="48"/>
    </row>
    <row r="21" spans="1:7" ht="49.5">
      <c r="A21" s="302" t="s">
        <v>19</v>
      </c>
      <c r="B21" s="94" t="s">
        <v>7</v>
      </c>
      <c r="C21" s="94" t="s">
        <v>20</v>
      </c>
      <c r="D21" s="297">
        <f>Вед.2020!G31</f>
        <v>3977156</v>
      </c>
      <c r="E21" s="297">
        <f>Вед.2020!H31</f>
        <v>933435.66</v>
      </c>
      <c r="F21" s="317">
        <f t="shared" si="0"/>
        <v>23.469928260294541</v>
      </c>
      <c r="G21" s="48"/>
    </row>
    <row r="22" spans="1:7" ht="18.75">
      <c r="A22" s="301" t="s">
        <v>161</v>
      </c>
      <c r="B22" s="129" t="s">
        <v>7</v>
      </c>
      <c r="C22" s="129" t="s">
        <v>74</v>
      </c>
      <c r="D22" s="300">
        <v>25000</v>
      </c>
      <c r="E22" s="300">
        <f>[2]Вед.2019!F38</f>
        <v>0</v>
      </c>
      <c r="F22" s="317">
        <v>0</v>
      </c>
      <c r="G22" s="52"/>
    </row>
    <row r="23" spans="1:7" ht="16.5">
      <c r="A23" s="302" t="s">
        <v>27</v>
      </c>
      <c r="B23" s="94" t="s">
        <v>7</v>
      </c>
      <c r="C23" s="94" t="s">
        <v>28</v>
      </c>
      <c r="D23" s="297">
        <f>Вед.2020!G46</f>
        <v>138000</v>
      </c>
      <c r="E23" s="297">
        <f>Вед.2020!H46</f>
        <v>28145</v>
      </c>
      <c r="F23" s="317">
        <f t="shared" si="0"/>
        <v>20.394927536231883</v>
      </c>
      <c r="G23" s="48"/>
    </row>
    <row r="24" spans="1:7" ht="20.25" customHeight="1">
      <c r="A24" s="318" t="s">
        <v>30</v>
      </c>
      <c r="B24" s="130" t="s">
        <v>9</v>
      </c>
      <c r="C24" s="131"/>
      <c r="D24" s="319">
        <f>D25</f>
        <v>316900</v>
      </c>
      <c r="E24" s="319">
        <f>E25</f>
        <v>44097.87</v>
      </c>
      <c r="F24" s="295">
        <f t="shared" si="0"/>
        <v>13.915389712843169</v>
      </c>
    </row>
    <row r="25" spans="1:7" ht="18.75" customHeight="1">
      <c r="A25" s="302" t="s">
        <v>31</v>
      </c>
      <c r="B25" s="94" t="s">
        <v>9</v>
      </c>
      <c r="C25" s="104" t="s">
        <v>16</v>
      </c>
      <c r="D25" s="317">
        <v>316900</v>
      </c>
      <c r="E25" s="317">
        <v>44097.87</v>
      </c>
      <c r="F25" s="317">
        <f t="shared" si="0"/>
        <v>13.915389712843169</v>
      </c>
      <c r="G25" s="48"/>
    </row>
    <row r="26" spans="1:7" ht="33">
      <c r="A26" s="294" t="s">
        <v>33</v>
      </c>
      <c r="B26" s="97" t="s">
        <v>16</v>
      </c>
      <c r="C26" s="97"/>
      <c r="D26" s="295">
        <f>D27+D28</f>
        <v>80500</v>
      </c>
      <c r="E26" s="295">
        <f>E27+E28</f>
        <v>4065</v>
      </c>
      <c r="F26" s="295">
        <f t="shared" si="0"/>
        <v>5.0496894409937889</v>
      </c>
    </row>
    <row r="27" spans="1:7" ht="17.25" customHeight="1">
      <c r="A27" s="302" t="s">
        <v>34</v>
      </c>
      <c r="B27" s="94" t="s">
        <v>16</v>
      </c>
      <c r="C27" s="94" t="s">
        <v>9</v>
      </c>
      <c r="D27" s="308">
        <v>13000</v>
      </c>
      <c r="E27" s="308">
        <v>0</v>
      </c>
      <c r="F27" s="317">
        <f t="shared" si="0"/>
        <v>0</v>
      </c>
      <c r="G27" s="48"/>
    </row>
    <row r="28" spans="1:7" ht="15.75" customHeight="1">
      <c r="A28" s="298" t="s">
        <v>41</v>
      </c>
      <c r="B28" s="94" t="s">
        <v>16</v>
      </c>
      <c r="C28" s="94" t="s">
        <v>42</v>
      </c>
      <c r="D28" s="308">
        <v>67500</v>
      </c>
      <c r="E28" s="308">
        <v>4065</v>
      </c>
      <c r="F28" s="317">
        <f t="shared" si="0"/>
        <v>6.0222222222222221</v>
      </c>
      <c r="G28" s="48"/>
    </row>
    <row r="29" spans="1:7" ht="18.75" customHeight="1">
      <c r="A29" s="294" t="s">
        <v>43</v>
      </c>
      <c r="B29" s="97" t="s">
        <v>20</v>
      </c>
      <c r="C29" s="97"/>
      <c r="D29" s="299">
        <f>+D30+D31</f>
        <v>9703600</v>
      </c>
      <c r="E29" s="299">
        <f>+E30+E31</f>
        <v>0</v>
      </c>
      <c r="F29" s="295">
        <f t="shared" si="0"/>
        <v>0</v>
      </c>
    </row>
    <row r="30" spans="1:7" ht="16.5">
      <c r="A30" s="302" t="s">
        <v>45</v>
      </c>
      <c r="B30" s="104" t="s">
        <v>20</v>
      </c>
      <c r="C30" s="102" t="s">
        <v>37</v>
      </c>
      <c r="D30" s="297">
        <f>Вед.2020!G83</f>
        <v>9703600</v>
      </c>
      <c r="E30" s="297">
        <f>Вед.2020!H83</f>
        <v>0</v>
      </c>
      <c r="F30" s="317">
        <f t="shared" si="0"/>
        <v>0</v>
      </c>
      <c r="G30" s="48"/>
    </row>
    <row r="31" spans="1:7" ht="16.5">
      <c r="A31" s="192" t="s">
        <v>291</v>
      </c>
      <c r="B31" s="104" t="s">
        <v>20</v>
      </c>
      <c r="C31" s="102" t="s">
        <v>290</v>
      </c>
      <c r="D31" s="297">
        <v>0</v>
      </c>
      <c r="E31" s="297">
        <v>0</v>
      </c>
      <c r="F31" s="317">
        <v>0</v>
      </c>
      <c r="G31" s="48"/>
    </row>
    <row r="32" spans="1:7" ht="16.5">
      <c r="A32" s="294" t="s">
        <v>47</v>
      </c>
      <c r="B32" s="97" t="s">
        <v>48</v>
      </c>
      <c r="C32" s="97"/>
      <c r="D32" s="295">
        <f>D33+D34+D35+D36</f>
        <v>25627571.949999999</v>
      </c>
      <c r="E32" s="295">
        <f>E33+E34+E35+E36</f>
        <v>205577.33</v>
      </c>
      <c r="F32" s="295">
        <f t="shared" si="0"/>
        <v>0.80217248204818703</v>
      </c>
      <c r="G32" s="132"/>
    </row>
    <row r="33" spans="1:7" ht="16.5">
      <c r="A33" s="320" t="s">
        <v>49</v>
      </c>
      <c r="B33" s="321" t="s">
        <v>48</v>
      </c>
      <c r="C33" s="133" t="s">
        <v>7</v>
      </c>
      <c r="D33" s="322">
        <f>Вед.2020!G91</f>
        <v>6306825</v>
      </c>
      <c r="E33" s="322">
        <f>Вед.2020!H91</f>
        <v>0</v>
      </c>
      <c r="F33" s="317">
        <f t="shared" si="0"/>
        <v>0</v>
      </c>
      <c r="G33" s="48"/>
    </row>
    <row r="34" spans="1:7" ht="16.5">
      <c r="A34" s="302" t="s">
        <v>50</v>
      </c>
      <c r="B34" s="94" t="s">
        <v>48</v>
      </c>
      <c r="C34" s="94" t="s">
        <v>9</v>
      </c>
      <c r="D34" s="317">
        <f>Вед.2020!G103</f>
        <v>17174400</v>
      </c>
      <c r="E34" s="317">
        <f>Вед.2020!H103</f>
        <v>0</v>
      </c>
      <c r="F34" s="317">
        <f t="shared" si="0"/>
        <v>0</v>
      </c>
      <c r="G34" s="48"/>
    </row>
    <row r="35" spans="1:7" ht="16.5">
      <c r="A35" s="302" t="s">
        <v>53</v>
      </c>
      <c r="B35" s="104" t="s">
        <v>48</v>
      </c>
      <c r="C35" s="104" t="s">
        <v>16</v>
      </c>
      <c r="D35" s="317">
        <f>Вед.2020!G114</f>
        <v>2032051.95</v>
      </c>
      <c r="E35" s="317">
        <v>205577.33</v>
      </c>
      <c r="F35" s="317">
        <f t="shared" si="0"/>
        <v>10.116735942700677</v>
      </c>
      <c r="G35" s="48"/>
    </row>
    <row r="36" spans="1:7" ht="31.9" customHeight="1">
      <c r="A36" s="192" t="s">
        <v>264</v>
      </c>
      <c r="B36" s="104" t="s">
        <v>48</v>
      </c>
      <c r="C36" s="104" t="s">
        <v>48</v>
      </c>
      <c r="D36" s="317">
        <v>114295</v>
      </c>
      <c r="E36" s="317">
        <v>0</v>
      </c>
      <c r="F36" s="317">
        <f t="shared" si="0"/>
        <v>0</v>
      </c>
      <c r="G36" s="48"/>
    </row>
    <row r="37" spans="1:7" ht="16.5">
      <c r="A37" s="294" t="s">
        <v>59</v>
      </c>
      <c r="B37" s="97" t="s">
        <v>60</v>
      </c>
      <c r="C37" s="97"/>
      <c r="D37" s="295">
        <f>D38+D39</f>
        <v>12794901</v>
      </c>
      <c r="E37" s="295">
        <f>E38+E39</f>
        <v>2879767.04</v>
      </c>
      <c r="F37" s="295">
        <f t="shared" si="0"/>
        <v>22.507145932586738</v>
      </c>
    </row>
    <row r="38" spans="1:7" ht="16.5">
      <c r="A38" s="302" t="s">
        <v>36</v>
      </c>
      <c r="B38" s="94" t="s">
        <v>60</v>
      </c>
      <c r="C38" s="94" t="s">
        <v>7</v>
      </c>
      <c r="D38" s="308">
        <f>Вед.2020!G143</f>
        <v>10194290</v>
      </c>
      <c r="E38" s="308">
        <f>Вед.2020!H143</f>
        <v>2367029.4500000002</v>
      </c>
      <c r="F38" s="317">
        <f t="shared" si="0"/>
        <v>23.219169260438935</v>
      </c>
      <c r="G38" s="48"/>
    </row>
    <row r="39" spans="1:7" ht="16.5">
      <c r="A39" s="302" t="s">
        <v>65</v>
      </c>
      <c r="B39" s="104" t="s">
        <v>60</v>
      </c>
      <c r="C39" s="104" t="s">
        <v>20</v>
      </c>
      <c r="D39" s="300">
        <f>Вед.2020!G157</f>
        <v>2600611</v>
      </c>
      <c r="E39" s="300">
        <f>Вед.2020!H157</f>
        <v>512737.59</v>
      </c>
      <c r="F39" s="317">
        <f t="shared" si="0"/>
        <v>19.71604326829349</v>
      </c>
    </row>
    <row r="40" spans="1:7" ht="16.5">
      <c r="A40" s="294" t="s">
        <v>66</v>
      </c>
      <c r="B40" s="97" t="s">
        <v>42</v>
      </c>
      <c r="C40" s="97"/>
      <c r="D40" s="299">
        <f>D41+D42</f>
        <v>429648</v>
      </c>
      <c r="E40" s="299">
        <f>E41+E42</f>
        <v>69875</v>
      </c>
      <c r="F40" s="295">
        <f t="shared" si="0"/>
        <v>16.26331322384836</v>
      </c>
    </row>
    <row r="41" spans="1:7" ht="16.5">
      <c r="A41" s="303" t="s">
        <v>67</v>
      </c>
      <c r="B41" s="100" t="s">
        <v>42</v>
      </c>
      <c r="C41" s="102" t="s">
        <v>7</v>
      </c>
      <c r="D41" s="297">
        <v>149148</v>
      </c>
      <c r="E41" s="297">
        <v>38475</v>
      </c>
      <c r="F41" s="317">
        <f t="shared" si="0"/>
        <v>25.796524257784213</v>
      </c>
    </row>
    <row r="42" spans="1:7" ht="16.5">
      <c r="A42" s="302" t="s">
        <v>70</v>
      </c>
      <c r="B42" s="104" t="s">
        <v>42</v>
      </c>
      <c r="C42" s="104" t="s">
        <v>16</v>
      </c>
      <c r="D42" s="300">
        <f>Вед.2020!G169</f>
        <v>280500</v>
      </c>
      <c r="E42" s="300">
        <f>Вед.2020!H169</f>
        <v>31400</v>
      </c>
      <c r="F42" s="317">
        <f t="shared" si="0"/>
        <v>11.194295900178252</v>
      </c>
    </row>
    <row r="43" spans="1:7" ht="16.5">
      <c r="A43" s="309" t="s">
        <v>73</v>
      </c>
      <c r="B43" s="97" t="s">
        <v>74</v>
      </c>
      <c r="C43" s="97"/>
      <c r="D43" s="299">
        <f>D44</f>
        <v>3474493</v>
      </c>
      <c r="E43" s="299">
        <f>E44</f>
        <v>766568.52</v>
      </c>
      <c r="F43" s="295">
        <f t="shared" si="0"/>
        <v>22.062744693974057</v>
      </c>
      <c r="G43" s="134"/>
    </row>
    <row r="44" spans="1:7" ht="17.25" thickBot="1">
      <c r="A44" s="350" t="s">
        <v>75</v>
      </c>
      <c r="B44" s="351" t="s">
        <v>74</v>
      </c>
      <c r="C44" s="352" t="s">
        <v>7</v>
      </c>
      <c r="D44" s="353">
        <f>Вед.2020!G186</f>
        <v>3474493</v>
      </c>
      <c r="E44" s="353">
        <f>Вед.2020!H186</f>
        <v>766568.52</v>
      </c>
      <c r="F44" s="354">
        <f t="shared" si="0"/>
        <v>22.062744693974057</v>
      </c>
      <c r="G44" s="48"/>
    </row>
    <row r="45" spans="1:7" ht="18" customHeight="1" thickBot="1">
      <c r="A45" s="355" t="s">
        <v>78</v>
      </c>
      <c r="B45" s="356"/>
      <c r="C45" s="356"/>
      <c r="D45" s="357">
        <f>D18+D24+D26+D29+D32+D37+D40+D43</f>
        <v>58235950.950000003</v>
      </c>
      <c r="E45" s="357">
        <f>E18+E24+E26+E29+E32+E37+E40+E43</f>
        <v>5214088.9800000004</v>
      </c>
      <c r="F45" s="357">
        <f>E45/D45*100</f>
        <v>8.9533851425843345</v>
      </c>
    </row>
    <row r="46" spans="1:7" ht="18.75" customHeight="1">
      <c r="A46" s="80"/>
      <c r="C46" s="54"/>
      <c r="D46" s="54"/>
      <c r="E46" s="54"/>
      <c r="F46" s="55"/>
      <c r="G46" s="48"/>
    </row>
    <row r="47" spans="1:7" ht="21.75" customHeight="1">
      <c r="A47" s="80"/>
      <c r="C47" s="54"/>
      <c r="D47" s="54"/>
      <c r="E47" s="54"/>
      <c r="F47" s="55"/>
    </row>
    <row r="48" spans="1:7" ht="18.2" customHeight="1"/>
  </sheetData>
  <sheetProtection selectLockedCells="1" selectUnlockedCells="1"/>
  <mergeCells count="7">
    <mergeCell ref="A15:F15"/>
    <mergeCell ref="A13:I13"/>
    <mergeCell ref="A14:H14"/>
    <mergeCell ref="A1:F1"/>
    <mergeCell ref="A5:F5"/>
    <mergeCell ref="A3:F3"/>
    <mergeCell ref="A4:F4"/>
  </mergeCells>
  <pageMargins left="1.5748031496062993" right="0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  <colBreaks count="1" manualBreakCount="1">
    <brk id="6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U173"/>
  <sheetViews>
    <sheetView tabSelected="1" view="pageBreakPreview" zoomScale="80" zoomScaleNormal="80" zoomScaleSheetLayoutView="80" workbookViewId="0">
      <selection activeCell="D9" sqref="D9"/>
    </sheetView>
  </sheetViews>
  <sheetFormatPr defaultRowHeight="12.75"/>
  <cols>
    <col min="1" max="1" width="69.85546875" style="67" customWidth="1"/>
    <col min="2" max="2" width="23.5703125" style="68" customWidth="1"/>
    <col min="3" max="3" width="10.28515625" style="69" customWidth="1"/>
    <col min="4" max="4" width="20.42578125" style="69" customWidth="1"/>
    <col min="5" max="5" width="18" style="69" customWidth="1"/>
    <col min="6" max="6" width="13.140625" style="70" customWidth="1"/>
    <col min="7" max="7" width="7" style="69" customWidth="1"/>
    <col min="8" max="8" width="0.140625" style="69" customWidth="1"/>
    <col min="9" max="11" width="9.140625" style="69" hidden="1" customWidth="1"/>
    <col min="12" max="16384" width="9.140625" style="69"/>
  </cols>
  <sheetData>
    <row r="1" spans="1:255" ht="16.5">
      <c r="A1" s="361"/>
      <c r="B1" s="358" t="s">
        <v>754</v>
      </c>
      <c r="C1" s="358"/>
      <c r="D1" s="358"/>
      <c r="E1" s="66"/>
      <c r="F1" s="362"/>
      <c r="G1" s="156"/>
      <c r="H1" s="15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6.5">
      <c r="A2" s="359"/>
      <c r="B2" s="66" t="s">
        <v>755</v>
      </c>
      <c r="C2" s="66"/>
      <c r="D2" s="358"/>
      <c r="E2" s="66"/>
      <c r="F2" s="363"/>
      <c r="G2" s="157"/>
      <c r="H2" s="15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6.5">
      <c r="A3" s="360"/>
      <c r="B3" s="66" t="s">
        <v>756</v>
      </c>
      <c r="C3" s="66"/>
      <c r="D3" s="358"/>
      <c r="E3" s="66"/>
      <c r="F3" s="364"/>
      <c r="G3" s="157"/>
      <c r="H3" s="157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6.5">
      <c r="A4" s="361"/>
      <c r="B4" s="66" t="s">
        <v>757</v>
      </c>
      <c r="C4" s="66"/>
      <c r="D4" s="358"/>
      <c r="E4" s="66"/>
      <c r="F4" s="362"/>
      <c r="G4" s="156"/>
      <c r="H4" s="153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6.5">
      <c r="A5"/>
      <c r="B5" s="66" t="s">
        <v>762</v>
      </c>
      <c r="C5" s="66"/>
      <c r="D5" s="358"/>
      <c r="E5" s="66"/>
      <c r="F5" s="156"/>
      <c r="G5" s="156"/>
      <c r="H5" s="153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6.5">
      <c r="A6"/>
      <c r="B6" s="66"/>
      <c r="C6" s="66"/>
      <c r="D6" s="358"/>
      <c r="E6" s="66"/>
      <c r="F6" s="156"/>
      <c r="G6" s="156"/>
      <c r="H6" s="15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6.5">
      <c r="A7"/>
      <c r="B7" s="66"/>
      <c r="C7" s="66"/>
      <c r="D7" s="358"/>
      <c r="E7" s="66"/>
      <c r="F7" s="156"/>
      <c r="G7" s="156"/>
      <c r="H7" s="15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6.5">
      <c r="A8"/>
      <c r="B8" s="66"/>
      <c r="C8" s="66"/>
      <c r="D8" s="358"/>
      <c r="E8" s="66"/>
      <c r="F8" s="156"/>
      <c r="G8" s="156"/>
      <c r="H8" s="153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6.5">
      <c r="A9"/>
      <c r="B9" s="66"/>
      <c r="C9" s="66"/>
      <c r="D9" s="358"/>
      <c r="E9" s="66"/>
      <c r="F9" s="156"/>
      <c r="G9" s="156"/>
      <c r="H9" s="15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6.5">
      <c r="A10"/>
      <c r="B10" s="66"/>
      <c r="C10" s="66"/>
      <c r="D10" s="358"/>
      <c r="E10" s="66"/>
      <c r="F10" s="156"/>
      <c r="G10" s="156"/>
      <c r="H10" s="15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5.75">
      <c r="A11"/>
      <c r="B11" s="155"/>
      <c r="C11" s="156"/>
      <c r="D11" s="156"/>
      <c r="E11" s="156"/>
      <c r="F11" s="156"/>
      <c r="G11" s="156"/>
      <c r="H11" s="15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5.75">
      <c r="A12"/>
      <c r="B12" s="155"/>
      <c r="C12" s="156"/>
      <c r="D12" s="156"/>
      <c r="E12" s="156"/>
      <c r="F12" s="156"/>
      <c r="G12" s="156"/>
      <c r="H12" s="15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5.75">
      <c r="A13"/>
      <c r="B13" s="155"/>
      <c r="C13" s="156"/>
      <c r="D13" s="156"/>
      <c r="E13" s="156"/>
      <c r="F13" s="156"/>
      <c r="G13" s="156"/>
      <c r="H13" s="15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9.5">
      <c r="A14" s="387" t="s">
        <v>719</v>
      </c>
      <c r="B14" s="387"/>
      <c r="C14" s="387"/>
      <c r="D14" s="387"/>
      <c r="E14" s="387"/>
      <c r="F14" s="387"/>
      <c r="G14" s="387"/>
      <c r="H14" s="387"/>
      <c r="I14" s="387"/>
      <c r="J14" s="38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81" t="s">
        <v>729</v>
      </c>
      <c r="B15" s="381"/>
      <c r="C15" s="381"/>
      <c r="D15" s="381"/>
      <c r="E15" s="381"/>
      <c r="F15" s="381"/>
      <c r="G15" s="381"/>
      <c r="H15" s="381"/>
      <c r="I15" s="381"/>
      <c r="J15" s="381"/>
      <c r="K15" s="2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 s="381" t="s">
        <v>214</v>
      </c>
      <c r="B16" s="381"/>
      <c r="C16" s="381"/>
      <c r="D16" s="381"/>
      <c r="E16" s="381"/>
      <c r="F16" s="381"/>
      <c r="G16" s="346"/>
      <c r="H16" s="346"/>
      <c r="I16" s="28"/>
      <c r="J16" s="28"/>
      <c r="K16" s="28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6.5">
      <c r="A17" s="386" t="s">
        <v>730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0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6.5">
      <c r="A18" s="381" t="s">
        <v>731</v>
      </c>
      <c r="B18" s="381"/>
      <c r="C18" s="381"/>
      <c r="D18" s="381"/>
      <c r="E18" s="381"/>
      <c r="F18" s="381"/>
      <c r="G18" s="381"/>
      <c r="H18" s="381"/>
      <c r="I18" s="381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6.5">
      <c r="A19"/>
      <c r="B19" s="56"/>
      <c r="C19" s="141"/>
      <c r="D19" s="141"/>
      <c r="E19" s="141"/>
      <c r="F19" s="141"/>
      <c r="G19" s="56"/>
      <c r="H19" s="56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9.5" thickBot="1">
      <c r="A20" s="71"/>
      <c r="B20" s="72"/>
      <c r="C20" s="73"/>
      <c r="D20" s="73"/>
      <c r="E20" s="73"/>
      <c r="F20" s="6" t="s">
        <v>96</v>
      </c>
      <c r="G20" s="73"/>
      <c r="H20" s="52"/>
    </row>
    <row r="21" spans="1:255" ht="58.5" customHeight="1" thickBot="1">
      <c r="A21" s="183" t="s">
        <v>98</v>
      </c>
      <c r="B21" s="184" t="s">
        <v>4</v>
      </c>
      <c r="C21" s="185" t="s">
        <v>5</v>
      </c>
      <c r="D21" s="326" t="s">
        <v>293</v>
      </c>
      <c r="E21" s="326" t="s">
        <v>728</v>
      </c>
      <c r="F21" s="186" t="s">
        <v>722</v>
      </c>
      <c r="G21" s="74"/>
      <c r="H21" s="74"/>
    </row>
    <row r="22" spans="1:255" ht="21" customHeight="1" thickBot="1">
      <c r="A22" s="327" t="s">
        <v>55</v>
      </c>
      <c r="B22" s="328"/>
      <c r="C22" s="329"/>
      <c r="D22" s="330">
        <f>D23+D27+D32+D41+D50+D62+D73+D79+D83+D87+D100+D113+D132+D121</f>
        <v>52128713.950000003</v>
      </c>
      <c r="E22" s="330">
        <f>E23+E27+E32+E41+E50+E62+E73+E79+E83+E87+E100+E113+E132+E121</f>
        <v>3925852.89</v>
      </c>
      <c r="F22" s="331">
        <f>E22/D22*100</f>
        <v>7.531075663530733</v>
      </c>
      <c r="G22" s="58"/>
      <c r="H22" s="75"/>
    </row>
    <row r="23" spans="1:255" ht="41.25" customHeight="1">
      <c r="A23" s="334" t="s">
        <v>302</v>
      </c>
      <c r="B23" s="335" t="s">
        <v>173</v>
      </c>
      <c r="C23" s="335"/>
      <c r="D23" s="336">
        <f t="shared" ref="D23:E25" si="0">D24</f>
        <v>64400</v>
      </c>
      <c r="E23" s="336">
        <f t="shared" si="0"/>
        <v>0</v>
      </c>
      <c r="F23" s="337">
        <f>E23/D23*100</f>
        <v>0</v>
      </c>
      <c r="G23" s="76"/>
      <c r="H23" s="75"/>
    </row>
    <row r="24" spans="1:255" ht="18.75" customHeight="1" thickBot="1">
      <c r="A24" s="90" t="s">
        <v>176</v>
      </c>
      <c r="B24" s="102" t="s">
        <v>174</v>
      </c>
      <c r="C24" s="102"/>
      <c r="D24" s="297">
        <f t="shared" si="0"/>
        <v>64400</v>
      </c>
      <c r="E24" s="297">
        <f t="shared" si="0"/>
        <v>0</v>
      </c>
      <c r="F24" s="112">
        <f t="shared" ref="F24:F84" si="1">E24/D24*100</f>
        <v>0</v>
      </c>
      <c r="G24" s="76"/>
      <c r="H24" s="75"/>
    </row>
    <row r="25" spans="1:255" ht="17.25" customHeight="1" thickBot="1">
      <c r="A25" s="114" t="s">
        <v>44</v>
      </c>
      <c r="B25" s="102" t="s">
        <v>175</v>
      </c>
      <c r="C25" s="102"/>
      <c r="D25" s="297">
        <f t="shared" si="0"/>
        <v>64400</v>
      </c>
      <c r="E25" s="297">
        <f t="shared" si="0"/>
        <v>0</v>
      </c>
      <c r="F25" s="112">
        <f t="shared" si="1"/>
        <v>0</v>
      </c>
      <c r="G25" s="76"/>
      <c r="H25" s="75"/>
      <c r="K25" s="146"/>
    </row>
    <row r="26" spans="1:255" ht="36.200000000000003" customHeight="1">
      <c r="A26" s="121" t="s">
        <v>23</v>
      </c>
      <c r="B26" s="102" t="s">
        <v>175</v>
      </c>
      <c r="C26" s="102" t="s">
        <v>24</v>
      </c>
      <c r="D26" s="297">
        <v>64400</v>
      </c>
      <c r="E26" s="297">
        <f>Вед.2020!H118</f>
        <v>0</v>
      </c>
      <c r="F26" s="112">
        <f t="shared" si="1"/>
        <v>0</v>
      </c>
      <c r="G26" s="76"/>
      <c r="H26" s="75"/>
    </row>
    <row r="27" spans="1:255" ht="50.25" customHeight="1">
      <c r="A27" s="164" t="s">
        <v>298</v>
      </c>
      <c r="B27" s="99" t="s">
        <v>169</v>
      </c>
      <c r="C27" s="99"/>
      <c r="D27" s="296">
        <f>D28</f>
        <v>67500</v>
      </c>
      <c r="E27" s="296">
        <f>E28</f>
        <v>4065</v>
      </c>
      <c r="F27" s="111">
        <f t="shared" si="1"/>
        <v>6.0222222222222221</v>
      </c>
      <c r="G27" s="77"/>
      <c r="H27" s="75"/>
    </row>
    <row r="28" spans="1:255" ht="37.35" customHeight="1">
      <c r="A28" s="90" t="s">
        <v>172</v>
      </c>
      <c r="B28" s="102" t="s">
        <v>170</v>
      </c>
      <c r="C28" s="102"/>
      <c r="D28" s="297">
        <f>D29</f>
        <v>67500</v>
      </c>
      <c r="E28" s="297">
        <f>E29</f>
        <v>4065</v>
      </c>
      <c r="F28" s="112">
        <f t="shared" si="1"/>
        <v>6.0222222222222221</v>
      </c>
      <c r="G28" s="77"/>
      <c r="H28" s="75"/>
    </row>
    <row r="29" spans="1:255" ht="37.35" customHeight="1">
      <c r="A29" s="120" t="s">
        <v>215</v>
      </c>
      <c r="B29" s="102" t="s">
        <v>171</v>
      </c>
      <c r="C29" s="102"/>
      <c r="D29" s="297">
        <f>D31+D30</f>
        <v>67500</v>
      </c>
      <c r="E29" s="297">
        <f>E31+E30</f>
        <v>4065</v>
      </c>
      <c r="F29" s="112">
        <f t="shared" si="1"/>
        <v>6.0222222222222221</v>
      </c>
      <c r="G29" s="77"/>
      <c r="H29" s="75"/>
    </row>
    <row r="30" spans="1:255" ht="37.35" customHeight="1">
      <c r="A30" s="120" t="s">
        <v>13</v>
      </c>
      <c r="B30" s="102" t="s">
        <v>171</v>
      </c>
      <c r="C30" s="102" t="s">
        <v>14</v>
      </c>
      <c r="D30" s="297">
        <v>12000</v>
      </c>
      <c r="E30" s="297">
        <v>0</v>
      </c>
      <c r="F30" s="112">
        <f t="shared" si="1"/>
        <v>0</v>
      </c>
      <c r="G30" s="77"/>
      <c r="H30" s="75"/>
    </row>
    <row r="31" spans="1:255" ht="37.35" customHeight="1">
      <c r="A31" s="121" t="s">
        <v>23</v>
      </c>
      <c r="B31" s="102" t="s">
        <v>171</v>
      </c>
      <c r="C31" s="102" t="s">
        <v>24</v>
      </c>
      <c r="D31" s="297">
        <v>55500</v>
      </c>
      <c r="E31" s="297">
        <f>Вед.2020!H80</f>
        <v>4065</v>
      </c>
      <c r="F31" s="112">
        <f t="shared" si="1"/>
        <v>7.3243243243243246</v>
      </c>
      <c r="G31" s="77"/>
      <c r="H31" s="75"/>
    </row>
    <row r="32" spans="1:255" ht="36" customHeight="1">
      <c r="A32" s="147" t="s">
        <v>311</v>
      </c>
      <c r="B32" s="99" t="s">
        <v>194</v>
      </c>
      <c r="C32" s="99"/>
      <c r="D32" s="296">
        <f>D33+D36</f>
        <v>61500</v>
      </c>
      <c r="E32" s="296">
        <f>E33+E36</f>
        <v>16300</v>
      </c>
      <c r="F32" s="111">
        <f t="shared" si="1"/>
        <v>26.504065040650403</v>
      </c>
      <c r="G32" s="77"/>
      <c r="H32" s="75"/>
    </row>
    <row r="33" spans="1:8" ht="18.75" customHeight="1">
      <c r="A33" s="148" t="s">
        <v>223</v>
      </c>
      <c r="B33" s="102" t="s">
        <v>191</v>
      </c>
      <c r="C33" s="102"/>
      <c r="D33" s="297">
        <f>D34</f>
        <v>18000</v>
      </c>
      <c r="E33" s="297">
        <f>E34</f>
        <v>0</v>
      </c>
      <c r="F33" s="112">
        <f t="shared" si="1"/>
        <v>0</v>
      </c>
      <c r="G33" s="77"/>
      <c r="H33" s="75"/>
    </row>
    <row r="34" spans="1:8" ht="21" customHeight="1">
      <c r="A34" s="148" t="s">
        <v>224</v>
      </c>
      <c r="B34" s="102" t="s">
        <v>259</v>
      </c>
      <c r="C34" s="102"/>
      <c r="D34" s="297">
        <f>D35</f>
        <v>18000</v>
      </c>
      <c r="E34" s="297">
        <f>E35</f>
        <v>0</v>
      </c>
      <c r="F34" s="112">
        <f t="shared" si="1"/>
        <v>0</v>
      </c>
      <c r="G34" s="77"/>
      <c r="H34" s="75"/>
    </row>
    <row r="35" spans="1:8" ht="33.75" customHeight="1">
      <c r="A35" s="113" t="s">
        <v>23</v>
      </c>
      <c r="B35" s="102" t="s">
        <v>259</v>
      </c>
      <c r="C35" s="102" t="s">
        <v>24</v>
      </c>
      <c r="D35" s="297">
        <v>18000</v>
      </c>
      <c r="E35" s="297">
        <v>0</v>
      </c>
      <c r="F35" s="112">
        <f t="shared" si="1"/>
        <v>0</v>
      </c>
      <c r="G35" s="77"/>
      <c r="H35" s="75"/>
    </row>
    <row r="36" spans="1:8" ht="18" customHeight="1">
      <c r="A36" s="113" t="s">
        <v>218</v>
      </c>
      <c r="B36" s="102" t="s">
        <v>241</v>
      </c>
      <c r="C36" s="102"/>
      <c r="D36" s="297">
        <f>D37</f>
        <v>43500</v>
      </c>
      <c r="E36" s="297">
        <f>E37</f>
        <v>16300</v>
      </c>
      <c r="F36" s="112">
        <f t="shared" si="1"/>
        <v>37.47126436781609</v>
      </c>
      <c r="G36" s="77"/>
      <c r="H36" s="75"/>
    </row>
    <row r="37" spans="1:8" ht="18.75" customHeight="1">
      <c r="A37" s="121" t="s">
        <v>44</v>
      </c>
      <c r="B37" s="102" t="s">
        <v>242</v>
      </c>
      <c r="C37" s="102"/>
      <c r="D37" s="297">
        <f>D39+D38+D40</f>
        <v>43500</v>
      </c>
      <c r="E37" s="297">
        <f>E39+E38+E40</f>
        <v>16300</v>
      </c>
      <c r="F37" s="112">
        <f t="shared" si="1"/>
        <v>37.47126436781609</v>
      </c>
      <c r="G37" s="77"/>
      <c r="H37" s="75"/>
    </row>
    <row r="38" spans="1:8" ht="34.5" customHeight="1">
      <c r="A38" s="120" t="s">
        <v>13</v>
      </c>
      <c r="B38" s="102" t="s">
        <v>242</v>
      </c>
      <c r="C38" s="102" t="s">
        <v>14</v>
      </c>
      <c r="D38" s="297">
        <v>0</v>
      </c>
      <c r="E38" s="297">
        <v>0</v>
      </c>
      <c r="F38" s="112" t="e">
        <f t="shared" si="1"/>
        <v>#DIV/0!</v>
      </c>
      <c r="G38" s="77"/>
      <c r="H38" s="75"/>
    </row>
    <row r="39" spans="1:8" ht="33.75" customHeight="1">
      <c r="A39" s="121" t="s">
        <v>23</v>
      </c>
      <c r="B39" s="102" t="s">
        <v>242</v>
      </c>
      <c r="C39" s="102" t="s">
        <v>24</v>
      </c>
      <c r="D39" s="297">
        <v>24500</v>
      </c>
      <c r="E39" s="297">
        <f>Вед.2020!H124</f>
        <v>0</v>
      </c>
      <c r="F39" s="112">
        <f t="shared" si="1"/>
        <v>0</v>
      </c>
      <c r="G39" s="77"/>
      <c r="H39" s="77"/>
    </row>
    <row r="40" spans="1:8" ht="19.5" customHeight="1">
      <c r="A40" s="113" t="s">
        <v>278</v>
      </c>
      <c r="B40" s="102" t="s">
        <v>242</v>
      </c>
      <c r="C40" s="102" t="s">
        <v>276</v>
      </c>
      <c r="D40" s="297">
        <v>19000</v>
      </c>
      <c r="E40" s="297">
        <f>Вед.2020!H123</f>
        <v>16300</v>
      </c>
      <c r="F40" s="112">
        <f t="shared" si="1"/>
        <v>85.78947368421052</v>
      </c>
      <c r="G40" s="77"/>
      <c r="H40" s="77"/>
    </row>
    <row r="41" spans="1:8" ht="51" customHeight="1">
      <c r="A41" s="164" t="s">
        <v>305</v>
      </c>
      <c r="B41" s="97" t="s">
        <v>219</v>
      </c>
      <c r="C41" s="97"/>
      <c r="D41" s="306">
        <f>D42+D47</f>
        <v>3464993</v>
      </c>
      <c r="E41" s="306">
        <f>E42+E47</f>
        <v>766568.52</v>
      </c>
      <c r="F41" s="111">
        <f t="shared" si="1"/>
        <v>22.123234303792245</v>
      </c>
      <c r="G41" s="77"/>
      <c r="H41" s="75"/>
    </row>
    <row r="42" spans="1:8" ht="18.75" customHeight="1">
      <c r="A42" s="90" t="s">
        <v>212</v>
      </c>
      <c r="B42" s="104" t="s">
        <v>204</v>
      </c>
      <c r="C42" s="104"/>
      <c r="D42" s="308">
        <f>D43</f>
        <v>3175443</v>
      </c>
      <c r="E42" s="308">
        <f>E43</f>
        <v>713614.22</v>
      </c>
      <c r="F42" s="112">
        <f t="shared" si="1"/>
        <v>22.472902835919271</v>
      </c>
      <c r="G42" s="77"/>
      <c r="H42" s="75"/>
    </row>
    <row r="43" spans="1:8" ht="17.25" customHeight="1">
      <c r="A43" s="120" t="s">
        <v>62</v>
      </c>
      <c r="B43" s="104" t="s">
        <v>253</v>
      </c>
      <c r="C43" s="104"/>
      <c r="D43" s="308">
        <f>D44+D45+D46</f>
        <v>3175443</v>
      </c>
      <c r="E43" s="308">
        <f>E44+E45+E46</f>
        <v>713614.22</v>
      </c>
      <c r="F43" s="112">
        <f t="shared" si="1"/>
        <v>22.472902835919271</v>
      </c>
      <c r="G43" s="77"/>
      <c r="H43" s="75"/>
    </row>
    <row r="44" spans="1:8" ht="16.5" customHeight="1">
      <c r="A44" s="121" t="s">
        <v>63</v>
      </c>
      <c r="B44" s="104" t="s">
        <v>253</v>
      </c>
      <c r="C44" s="104" t="s">
        <v>64</v>
      </c>
      <c r="D44" s="308">
        <f>Вед.2020!G194</f>
        <v>1804841</v>
      </c>
      <c r="E44" s="308">
        <f>Вед.2020!H194</f>
        <v>247069.84</v>
      </c>
      <c r="F44" s="112">
        <f t="shared" si="1"/>
        <v>13.689285648985146</v>
      </c>
      <c r="G44" s="77"/>
      <c r="H44" s="75"/>
    </row>
    <row r="45" spans="1:8" ht="37.5" customHeight="1">
      <c r="A45" s="121" t="s">
        <v>23</v>
      </c>
      <c r="B45" s="104" t="s">
        <v>253</v>
      </c>
      <c r="C45" s="104" t="s">
        <v>24</v>
      </c>
      <c r="D45" s="308">
        <f>Вед.2020!G195</f>
        <v>1051602</v>
      </c>
      <c r="E45" s="308">
        <f>Вед.2020!H195</f>
        <v>389473.38</v>
      </c>
      <c r="F45" s="112">
        <f t="shared" si="1"/>
        <v>37.036196203506648</v>
      </c>
      <c r="G45" s="77"/>
      <c r="H45" s="75"/>
    </row>
    <row r="46" spans="1:8" ht="16.5" customHeight="1">
      <c r="A46" s="114" t="s">
        <v>25</v>
      </c>
      <c r="B46" s="104" t="s">
        <v>253</v>
      </c>
      <c r="C46" s="104" t="s">
        <v>26</v>
      </c>
      <c r="D46" s="308">
        <f>Вед.2020!G196</f>
        <v>319000</v>
      </c>
      <c r="E46" s="308">
        <v>77071</v>
      </c>
      <c r="F46" s="112">
        <f t="shared" si="1"/>
        <v>24.160188087774294</v>
      </c>
      <c r="G46" s="77"/>
      <c r="H46" s="75"/>
    </row>
    <row r="47" spans="1:8" ht="32.25" customHeight="1">
      <c r="A47" s="115" t="s">
        <v>213</v>
      </c>
      <c r="B47" s="104" t="s">
        <v>254</v>
      </c>
      <c r="C47" s="104"/>
      <c r="D47" s="308">
        <f>D48</f>
        <v>289550</v>
      </c>
      <c r="E47" s="308">
        <f>E48</f>
        <v>52954.3</v>
      </c>
      <c r="F47" s="112">
        <f t="shared" si="1"/>
        <v>18.288482127439131</v>
      </c>
      <c r="G47" s="77"/>
      <c r="H47" s="75"/>
    </row>
    <row r="48" spans="1:8" ht="19.5" customHeight="1">
      <c r="A48" s="115" t="s">
        <v>77</v>
      </c>
      <c r="B48" s="104" t="s">
        <v>255</v>
      </c>
      <c r="C48" s="104"/>
      <c r="D48" s="308">
        <f>D49</f>
        <v>289550</v>
      </c>
      <c r="E48" s="308">
        <f>E49</f>
        <v>52954.3</v>
      </c>
      <c r="F48" s="112">
        <f t="shared" si="1"/>
        <v>18.288482127439131</v>
      </c>
      <c r="G48" s="77"/>
      <c r="H48" s="75"/>
    </row>
    <row r="49" spans="1:8" ht="36.75" customHeight="1">
      <c r="A49" s="121" t="s">
        <v>23</v>
      </c>
      <c r="B49" s="104" t="s">
        <v>255</v>
      </c>
      <c r="C49" s="104" t="s">
        <v>24</v>
      </c>
      <c r="D49" s="308">
        <f>Вед.2020!G199</f>
        <v>289550</v>
      </c>
      <c r="E49" s="308">
        <f>Вед.2020!H199</f>
        <v>52954.3</v>
      </c>
      <c r="F49" s="112">
        <f t="shared" si="1"/>
        <v>18.288482127439131</v>
      </c>
      <c r="G49" s="77"/>
      <c r="H49" s="75"/>
    </row>
    <row r="50" spans="1:8" ht="55.5" customHeight="1">
      <c r="A50" s="171" t="s">
        <v>301</v>
      </c>
      <c r="B50" s="99" t="s">
        <v>209</v>
      </c>
      <c r="C50" s="99"/>
      <c r="D50" s="296">
        <f>D51+D56+D59</f>
        <v>17288695</v>
      </c>
      <c r="E50" s="296">
        <f>E51+E56+E59</f>
        <v>0</v>
      </c>
      <c r="F50" s="111">
        <f t="shared" si="1"/>
        <v>0</v>
      </c>
      <c r="G50" s="77"/>
      <c r="H50" s="75"/>
    </row>
    <row r="51" spans="1:8" ht="19.5" customHeight="1">
      <c r="A51" s="92" t="s">
        <v>222</v>
      </c>
      <c r="B51" s="100" t="s">
        <v>220</v>
      </c>
      <c r="C51" s="100"/>
      <c r="D51" s="297">
        <f>D52+D54</f>
        <v>404295</v>
      </c>
      <c r="E51" s="297">
        <f>E52+E54</f>
        <v>0</v>
      </c>
      <c r="F51" s="112">
        <f t="shared" si="1"/>
        <v>0</v>
      </c>
      <c r="G51" s="77"/>
      <c r="H51" s="75"/>
    </row>
    <row r="52" spans="1:8" ht="19.5" customHeight="1">
      <c r="A52" s="92" t="s">
        <v>279</v>
      </c>
      <c r="B52" s="100" t="s">
        <v>244</v>
      </c>
      <c r="C52" s="100"/>
      <c r="D52" s="297">
        <f>D53</f>
        <v>114295</v>
      </c>
      <c r="E52" s="297">
        <f>E53</f>
        <v>0</v>
      </c>
      <c r="F52" s="112">
        <f t="shared" si="1"/>
        <v>0</v>
      </c>
      <c r="G52" s="77"/>
      <c r="H52" s="75"/>
    </row>
    <row r="53" spans="1:8" ht="18.75" customHeight="1">
      <c r="A53" s="121" t="s">
        <v>216</v>
      </c>
      <c r="B53" s="100" t="s">
        <v>244</v>
      </c>
      <c r="C53" s="100" t="s">
        <v>217</v>
      </c>
      <c r="D53" s="297">
        <v>114295</v>
      </c>
      <c r="E53" s="297">
        <v>0</v>
      </c>
      <c r="F53" s="112">
        <f t="shared" si="1"/>
        <v>0</v>
      </c>
      <c r="G53" s="77"/>
      <c r="H53" s="75"/>
    </row>
    <row r="54" spans="1:8" ht="19.5" customHeight="1">
      <c r="A54" s="123" t="s">
        <v>282</v>
      </c>
      <c r="B54" s="102" t="s">
        <v>283</v>
      </c>
      <c r="C54" s="100"/>
      <c r="D54" s="297">
        <f>D55</f>
        <v>290000</v>
      </c>
      <c r="E54" s="297">
        <f>E55</f>
        <v>0</v>
      </c>
      <c r="F54" s="112">
        <f t="shared" si="1"/>
        <v>0</v>
      </c>
      <c r="G54" s="77"/>
      <c r="H54" s="75"/>
    </row>
    <row r="55" spans="1:8" ht="33.75" customHeight="1">
      <c r="A55" s="121" t="s">
        <v>23</v>
      </c>
      <c r="B55" s="102" t="s">
        <v>283</v>
      </c>
      <c r="C55" s="100" t="s">
        <v>24</v>
      </c>
      <c r="D55" s="297">
        <f>Вед.2020!G107</f>
        <v>290000</v>
      </c>
      <c r="E55" s="297">
        <f>Вед.2020!H107</f>
        <v>0</v>
      </c>
      <c r="F55" s="112">
        <f t="shared" si="1"/>
        <v>0</v>
      </c>
      <c r="G55" s="77"/>
      <c r="H55" s="75"/>
    </row>
    <row r="56" spans="1:8" ht="21" customHeight="1">
      <c r="A56" s="93" t="s">
        <v>186</v>
      </c>
      <c r="B56" s="102" t="s">
        <v>235</v>
      </c>
      <c r="C56" s="102"/>
      <c r="D56" s="297">
        <f>D57</f>
        <v>667730</v>
      </c>
      <c r="E56" s="297">
        <f>E57</f>
        <v>0</v>
      </c>
      <c r="F56" s="112">
        <f t="shared" si="1"/>
        <v>0</v>
      </c>
      <c r="G56" s="77"/>
      <c r="H56" s="75"/>
    </row>
    <row r="57" spans="1:8" ht="36.75" customHeight="1">
      <c r="A57" s="93" t="s">
        <v>187</v>
      </c>
      <c r="B57" s="100" t="s">
        <v>240</v>
      </c>
      <c r="C57" s="100"/>
      <c r="D57" s="297">
        <f>D58</f>
        <v>667730</v>
      </c>
      <c r="E57" s="297">
        <f>E58</f>
        <v>0</v>
      </c>
      <c r="F57" s="112">
        <f t="shared" si="1"/>
        <v>0</v>
      </c>
      <c r="G57" s="77"/>
      <c r="H57" s="75"/>
    </row>
    <row r="58" spans="1:8" ht="21" customHeight="1">
      <c r="A58" s="174" t="s">
        <v>51</v>
      </c>
      <c r="B58" s="100" t="s">
        <v>240</v>
      </c>
      <c r="C58" s="101" t="s">
        <v>52</v>
      </c>
      <c r="D58" s="297">
        <f>Вед.2020!G110</f>
        <v>667730</v>
      </c>
      <c r="E58" s="297">
        <f>Вед.2020!H110</f>
        <v>0</v>
      </c>
      <c r="F58" s="112">
        <f t="shared" si="1"/>
        <v>0</v>
      </c>
      <c r="G58" s="77"/>
      <c r="H58" s="75"/>
    </row>
    <row r="59" spans="1:8" ht="35.25" customHeight="1">
      <c r="A59" s="121" t="s">
        <v>321</v>
      </c>
      <c r="B59" s="102" t="s">
        <v>260</v>
      </c>
      <c r="C59" s="101"/>
      <c r="D59" s="297">
        <f>D60</f>
        <v>16216670</v>
      </c>
      <c r="E59" s="297">
        <f>E60</f>
        <v>0</v>
      </c>
      <c r="F59" s="112">
        <f t="shared" si="1"/>
        <v>0</v>
      </c>
      <c r="G59" s="77"/>
      <c r="H59" s="75"/>
    </row>
    <row r="60" spans="1:8" ht="59.45" customHeight="1">
      <c r="A60" s="121" t="s">
        <v>322</v>
      </c>
      <c r="B60" s="102" t="s">
        <v>323</v>
      </c>
      <c r="C60" s="101"/>
      <c r="D60" s="297">
        <f>D61</f>
        <v>16216670</v>
      </c>
      <c r="E60" s="297">
        <f>E61</f>
        <v>0</v>
      </c>
      <c r="F60" s="112">
        <f t="shared" si="1"/>
        <v>0</v>
      </c>
      <c r="G60" s="77"/>
      <c r="H60" s="75"/>
    </row>
    <row r="61" spans="1:8" ht="19.5" customHeight="1">
      <c r="A61" s="174" t="s">
        <v>51</v>
      </c>
      <c r="B61" s="102" t="s">
        <v>323</v>
      </c>
      <c r="C61" s="101" t="s">
        <v>52</v>
      </c>
      <c r="D61" s="297">
        <f>Вед.2020!G113</f>
        <v>16216670</v>
      </c>
      <c r="E61" s="297">
        <f>Вед.2020!H113</f>
        <v>0</v>
      </c>
      <c r="F61" s="112">
        <f t="shared" si="1"/>
        <v>0</v>
      </c>
      <c r="G61" s="77"/>
      <c r="H61" s="75"/>
    </row>
    <row r="62" spans="1:8" ht="55.5" customHeight="1">
      <c r="A62" s="164" t="s">
        <v>296</v>
      </c>
      <c r="B62" s="99" t="s">
        <v>181</v>
      </c>
      <c r="C62" s="99"/>
      <c r="D62" s="296">
        <f>D63+D70</f>
        <v>50500</v>
      </c>
      <c r="E62" s="296">
        <f>E63+E70</f>
        <v>0</v>
      </c>
      <c r="F62" s="111">
        <f t="shared" si="1"/>
        <v>0</v>
      </c>
      <c r="G62" s="77"/>
      <c r="H62" s="75"/>
    </row>
    <row r="63" spans="1:8" ht="15" customHeight="1">
      <c r="A63" s="90" t="s">
        <v>167</v>
      </c>
      <c r="B63" s="102" t="s">
        <v>228</v>
      </c>
      <c r="C63" s="102"/>
      <c r="D63" s="297">
        <f>D64+D68</f>
        <v>41000</v>
      </c>
      <c r="E63" s="297">
        <f>E64+E68</f>
        <v>0</v>
      </c>
      <c r="F63" s="112">
        <f t="shared" si="1"/>
        <v>0</v>
      </c>
      <c r="G63" s="77"/>
      <c r="H63" s="75"/>
    </row>
    <row r="64" spans="1:8" ht="36" customHeight="1">
      <c r="A64" s="119" t="s">
        <v>35</v>
      </c>
      <c r="B64" s="102" t="s">
        <v>238</v>
      </c>
      <c r="C64" s="102"/>
      <c r="D64" s="297">
        <f>D66+D65+D67</f>
        <v>11000</v>
      </c>
      <c r="E64" s="297">
        <f>E66+E65+E67</f>
        <v>0</v>
      </c>
      <c r="F64" s="112">
        <f t="shared" si="1"/>
        <v>0</v>
      </c>
      <c r="G64" s="77"/>
      <c r="H64" s="75"/>
    </row>
    <row r="65" spans="1:8" ht="36.75" customHeight="1">
      <c r="A65" s="120" t="s">
        <v>13</v>
      </c>
      <c r="B65" s="102" t="s">
        <v>238</v>
      </c>
      <c r="C65" s="102" t="s">
        <v>14</v>
      </c>
      <c r="D65" s="297">
        <f>Вед.2020!G68</f>
        <v>7000</v>
      </c>
      <c r="E65" s="297">
        <f>Вед.2020!H68</f>
        <v>0</v>
      </c>
      <c r="F65" s="112">
        <f t="shared" si="1"/>
        <v>0</v>
      </c>
      <c r="G65" s="77"/>
      <c r="H65" s="75"/>
    </row>
    <row r="66" spans="1:8" ht="35.25" customHeight="1">
      <c r="A66" s="113" t="s">
        <v>23</v>
      </c>
      <c r="B66" s="102" t="s">
        <v>238</v>
      </c>
      <c r="C66" s="102" t="s">
        <v>24</v>
      </c>
      <c r="D66" s="297">
        <f>Вед.2020!G69</f>
        <v>4000</v>
      </c>
      <c r="E66" s="297">
        <f>Вед.2020!H69</f>
        <v>0</v>
      </c>
      <c r="F66" s="112">
        <f t="shared" si="1"/>
        <v>0</v>
      </c>
      <c r="G66" s="77"/>
      <c r="H66" s="75"/>
    </row>
    <row r="67" spans="1:8" ht="20.25" customHeight="1">
      <c r="A67" s="113" t="s">
        <v>278</v>
      </c>
      <c r="B67" s="102" t="s">
        <v>238</v>
      </c>
      <c r="C67" s="102" t="s">
        <v>276</v>
      </c>
      <c r="D67" s="297">
        <v>0</v>
      </c>
      <c r="E67" s="297">
        <v>0</v>
      </c>
      <c r="F67" s="112">
        <v>0</v>
      </c>
      <c r="G67" s="77"/>
      <c r="H67" s="75"/>
    </row>
    <row r="68" spans="1:8" ht="34.5" customHeight="1">
      <c r="A68" s="113" t="s">
        <v>234</v>
      </c>
      <c r="B68" s="102" t="s">
        <v>261</v>
      </c>
      <c r="C68" s="102"/>
      <c r="D68" s="297">
        <f>D69</f>
        <v>30000</v>
      </c>
      <c r="E68" s="297">
        <f>E69</f>
        <v>0</v>
      </c>
      <c r="F68" s="112">
        <f t="shared" si="1"/>
        <v>0</v>
      </c>
      <c r="G68" s="77"/>
      <c r="H68" s="75"/>
    </row>
    <row r="69" spans="1:8" ht="35.25" customHeight="1">
      <c r="A69" s="122" t="s">
        <v>23</v>
      </c>
      <c r="B69" s="102" t="s">
        <v>261</v>
      </c>
      <c r="C69" s="102" t="s">
        <v>24</v>
      </c>
      <c r="D69" s="297">
        <f>Вед.2020!G136</f>
        <v>30000</v>
      </c>
      <c r="E69" s="297">
        <f>Вед.2020!H136</f>
        <v>0</v>
      </c>
      <c r="F69" s="112">
        <f t="shared" si="1"/>
        <v>0</v>
      </c>
      <c r="G69" s="77"/>
      <c r="H69" s="75"/>
    </row>
    <row r="70" spans="1:8" ht="19.5" customHeight="1">
      <c r="A70" s="91" t="s">
        <v>211</v>
      </c>
      <c r="B70" s="104" t="s">
        <v>251</v>
      </c>
      <c r="C70" s="104"/>
      <c r="D70" s="308">
        <f>D71</f>
        <v>9500</v>
      </c>
      <c r="E70" s="308">
        <f>E71</f>
        <v>0</v>
      </c>
      <c r="F70" s="112">
        <f t="shared" si="1"/>
        <v>0</v>
      </c>
      <c r="G70" s="77"/>
      <c r="H70" s="75"/>
    </row>
    <row r="71" spans="1:8" ht="36" customHeight="1">
      <c r="A71" s="177" t="s">
        <v>76</v>
      </c>
      <c r="B71" s="102" t="s">
        <v>262</v>
      </c>
      <c r="C71" s="104"/>
      <c r="D71" s="308">
        <f>D72</f>
        <v>9500</v>
      </c>
      <c r="E71" s="308">
        <f>E72</f>
        <v>0</v>
      </c>
      <c r="F71" s="112">
        <f t="shared" si="1"/>
        <v>0</v>
      </c>
      <c r="G71" s="77"/>
      <c r="H71" s="75"/>
    </row>
    <row r="72" spans="1:8" ht="36.75" customHeight="1">
      <c r="A72" s="122" t="s">
        <v>23</v>
      </c>
      <c r="B72" s="102" t="s">
        <v>262</v>
      </c>
      <c r="C72" s="104" t="s">
        <v>24</v>
      </c>
      <c r="D72" s="308">
        <f>Вед.2020!G190</f>
        <v>9500</v>
      </c>
      <c r="E72" s="308">
        <f>Вед.2020!H190</f>
        <v>0</v>
      </c>
      <c r="F72" s="112">
        <f t="shared" si="1"/>
        <v>0</v>
      </c>
      <c r="G72" s="77"/>
      <c r="H72" s="75"/>
    </row>
    <row r="73" spans="1:8" ht="53.25" customHeight="1">
      <c r="A73" s="338" t="s">
        <v>299</v>
      </c>
      <c r="B73" s="99" t="s">
        <v>177</v>
      </c>
      <c r="C73" s="99"/>
      <c r="D73" s="296">
        <f>D74+D77</f>
        <v>9703600</v>
      </c>
      <c r="E73" s="296">
        <f>E74+E77</f>
        <v>0</v>
      </c>
      <c r="F73" s="111">
        <f t="shared" si="1"/>
        <v>0</v>
      </c>
      <c r="G73" s="77"/>
      <c r="H73" s="75"/>
    </row>
    <row r="74" spans="1:8" ht="33.75" customHeight="1">
      <c r="A74" s="170" t="s">
        <v>180</v>
      </c>
      <c r="B74" s="102" t="s">
        <v>178</v>
      </c>
      <c r="C74" s="102"/>
      <c r="D74" s="297">
        <f>D75</f>
        <v>521600</v>
      </c>
      <c r="E74" s="297">
        <f>E75</f>
        <v>0</v>
      </c>
      <c r="F74" s="112">
        <f t="shared" si="1"/>
        <v>0</v>
      </c>
      <c r="G74" s="77"/>
      <c r="H74" s="75"/>
    </row>
    <row r="75" spans="1:8" ht="36.75" customHeight="1">
      <c r="A75" s="121" t="s">
        <v>46</v>
      </c>
      <c r="B75" s="102" t="s">
        <v>179</v>
      </c>
      <c r="C75" s="102"/>
      <c r="D75" s="297">
        <f>D76</f>
        <v>521600</v>
      </c>
      <c r="E75" s="297">
        <f>E76</f>
        <v>0</v>
      </c>
      <c r="F75" s="112">
        <f t="shared" si="1"/>
        <v>0</v>
      </c>
      <c r="G75" s="77"/>
      <c r="H75" s="75"/>
    </row>
    <row r="76" spans="1:8" ht="37.5" customHeight="1">
      <c r="A76" s="121" t="s">
        <v>23</v>
      </c>
      <c r="B76" s="102" t="s">
        <v>179</v>
      </c>
      <c r="C76" s="102" t="s">
        <v>24</v>
      </c>
      <c r="D76" s="297">
        <f>Вед.2020!G87</f>
        <v>521600</v>
      </c>
      <c r="E76" s="297">
        <f>Вед.2020!H87</f>
        <v>0</v>
      </c>
      <c r="F76" s="112">
        <f t="shared" si="1"/>
        <v>0</v>
      </c>
      <c r="G76" s="77"/>
      <c r="H76" s="75"/>
    </row>
    <row r="77" spans="1:8" ht="18" customHeight="1">
      <c r="A77" s="122" t="s">
        <v>286</v>
      </c>
      <c r="B77" s="102" t="s">
        <v>285</v>
      </c>
      <c r="C77" s="102"/>
      <c r="D77" s="297">
        <f>D78</f>
        <v>9182000</v>
      </c>
      <c r="E77" s="297">
        <f>E78</f>
        <v>0</v>
      </c>
      <c r="F77" s="112">
        <f t="shared" si="1"/>
        <v>0</v>
      </c>
      <c r="G77" s="77"/>
      <c r="H77" s="75"/>
    </row>
    <row r="78" spans="1:8" ht="51" customHeight="1">
      <c r="A78" s="122" t="s">
        <v>294</v>
      </c>
      <c r="B78" s="102" t="s">
        <v>284</v>
      </c>
      <c r="C78" s="102" t="s">
        <v>310</v>
      </c>
      <c r="D78" s="297">
        <f>Вед.2020!G89</f>
        <v>9182000</v>
      </c>
      <c r="E78" s="297">
        <f>Вед.2020!H89</f>
        <v>0</v>
      </c>
      <c r="F78" s="112">
        <f t="shared" si="1"/>
        <v>0</v>
      </c>
      <c r="G78" s="77"/>
      <c r="H78" s="75"/>
    </row>
    <row r="79" spans="1:8" ht="51" customHeight="1">
      <c r="A79" s="147" t="s">
        <v>297</v>
      </c>
      <c r="B79" s="99" t="s">
        <v>182</v>
      </c>
      <c r="C79" s="99"/>
      <c r="D79" s="296">
        <f>D81</f>
        <v>2000</v>
      </c>
      <c r="E79" s="296">
        <f>E81</f>
        <v>0</v>
      </c>
      <c r="F79" s="111">
        <f t="shared" si="1"/>
        <v>0</v>
      </c>
      <c r="G79" s="77"/>
      <c r="H79" s="75"/>
    </row>
    <row r="80" spans="1:8" ht="18" customHeight="1">
      <c r="A80" s="115" t="s">
        <v>168</v>
      </c>
      <c r="B80" s="102" t="s">
        <v>183</v>
      </c>
      <c r="C80" s="102"/>
      <c r="D80" s="297">
        <f>D81</f>
        <v>2000</v>
      </c>
      <c r="E80" s="297">
        <f>E81</f>
        <v>0</v>
      </c>
      <c r="F80" s="112">
        <f t="shared" si="1"/>
        <v>0</v>
      </c>
      <c r="G80" s="77"/>
      <c r="H80" s="75"/>
    </row>
    <row r="81" spans="1:8" ht="33.75" customHeight="1">
      <c r="A81" s="119" t="s">
        <v>35</v>
      </c>
      <c r="B81" s="104" t="s">
        <v>239</v>
      </c>
      <c r="C81" s="102"/>
      <c r="D81" s="297">
        <f>D82</f>
        <v>2000</v>
      </c>
      <c r="E81" s="297">
        <f>E82</f>
        <v>0</v>
      </c>
      <c r="F81" s="112">
        <f t="shared" si="1"/>
        <v>0</v>
      </c>
      <c r="G81" s="77"/>
      <c r="H81" s="75"/>
    </row>
    <row r="82" spans="1:8" ht="36" customHeight="1">
      <c r="A82" s="113" t="s">
        <v>23</v>
      </c>
      <c r="B82" s="104" t="s">
        <v>239</v>
      </c>
      <c r="C82" s="102" t="s">
        <v>24</v>
      </c>
      <c r="D82" s="297">
        <f>Вед.2020!G74</f>
        <v>2000</v>
      </c>
      <c r="E82" s="297">
        <v>0</v>
      </c>
      <c r="F82" s="112">
        <f t="shared" si="1"/>
        <v>0</v>
      </c>
      <c r="G82" s="77"/>
      <c r="H82" s="75"/>
    </row>
    <row r="83" spans="1:8" ht="51" customHeight="1">
      <c r="A83" s="147" t="s">
        <v>307</v>
      </c>
      <c r="B83" s="99" t="s">
        <v>193</v>
      </c>
      <c r="C83" s="99"/>
      <c r="D83" s="296">
        <f t="shared" ref="D83:E85" si="2">D84</f>
        <v>46000</v>
      </c>
      <c r="E83" s="296">
        <f>Вед.2020!H74</f>
        <v>0</v>
      </c>
      <c r="F83" s="111">
        <f t="shared" si="1"/>
        <v>0</v>
      </c>
      <c r="G83" s="77"/>
      <c r="H83" s="75"/>
    </row>
    <row r="84" spans="1:8" ht="24.75" customHeight="1">
      <c r="A84" s="121" t="s">
        <v>233</v>
      </c>
      <c r="B84" s="102" t="s">
        <v>192</v>
      </c>
      <c r="C84" s="102"/>
      <c r="D84" s="297">
        <f t="shared" si="2"/>
        <v>46000</v>
      </c>
      <c r="E84" s="297">
        <f t="shared" si="2"/>
        <v>0</v>
      </c>
      <c r="F84" s="112">
        <f t="shared" si="1"/>
        <v>0</v>
      </c>
      <c r="G84" s="77"/>
      <c r="H84" s="75"/>
    </row>
    <row r="85" spans="1:8" ht="34.5" customHeight="1">
      <c r="A85" s="121" t="s">
        <v>232</v>
      </c>
      <c r="B85" s="102" t="s">
        <v>263</v>
      </c>
      <c r="C85" s="102"/>
      <c r="D85" s="297">
        <f t="shared" si="2"/>
        <v>46000</v>
      </c>
      <c r="E85" s="297">
        <f t="shared" si="2"/>
        <v>0</v>
      </c>
      <c r="F85" s="112">
        <f t="shared" ref="F85:F145" si="3">E85/D85*100</f>
        <v>0</v>
      </c>
      <c r="G85" s="77"/>
      <c r="H85" s="75"/>
    </row>
    <row r="86" spans="1:8" ht="33.75" customHeight="1">
      <c r="A86" s="121" t="s">
        <v>230</v>
      </c>
      <c r="B86" s="102" t="s">
        <v>263</v>
      </c>
      <c r="C86" s="102" t="s">
        <v>24</v>
      </c>
      <c r="D86" s="297">
        <f>Вед.2020!G173</f>
        <v>46000</v>
      </c>
      <c r="E86" s="297">
        <f>Вед.2020!H173</f>
        <v>0</v>
      </c>
      <c r="F86" s="112">
        <f t="shared" si="3"/>
        <v>0</v>
      </c>
      <c r="G86" s="77"/>
      <c r="H86" s="75"/>
    </row>
    <row r="87" spans="1:8" ht="52.5" customHeight="1">
      <c r="A87" s="164" t="s">
        <v>312</v>
      </c>
      <c r="B87" s="97" t="s">
        <v>200</v>
      </c>
      <c r="C87" s="96"/>
      <c r="D87" s="296">
        <f>D88+D96</f>
        <v>12619901</v>
      </c>
      <c r="E87" s="296">
        <f>E88+E96</f>
        <v>2879767.04</v>
      </c>
      <c r="F87" s="111">
        <f t="shared" si="3"/>
        <v>22.819252227097504</v>
      </c>
      <c r="G87" s="77"/>
      <c r="H87" s="75"/>
    </row>
    <row r="88" spans="1:8" s="80" customFormat="1" ht="21.75" customHeight="1">
      <c r="A88" s="177" t="s">
        <v>195</v>
      </c>
      <c r="B88" s="102" t="s">
        <v>196</v>
      </c>
      <c r="C88" s="94"/>
      <c r="D88" s="297">
        <f>D89+D94</f>
        <v>10019290</v>
      </c>
      <c r="E88" s="297">
        <f>E89+E94</f>
        <v>2367029.4500000002</v>
      </c>
      <c r="F88" s="112">
        <f t="shared" si="3"/>
        <v>23.624722410470206</v>
      </c>
      <c r="G88" s="78"/>
      <c r="H88" s="79"/>
    </row>
    <row r="89" spans="1:8" s="80" customFormat="1" ht="19.5" customHeight="1">
      <c r="A89" s="120" t="s">
        <v>62</v>
      </c>
      <c r="B89" s="102" t="s">
        <v>197</v>
      </c>
      <c r="C89" s="94"/>
      <c r="D89" s="297">
        <f>D90+D91+D93+D92</f>
        <v>8356480</v>
      </c>
      <c r="E89" s="297">
        <f>E90+E91+E93+E92</f>
        <v>2043187.08</v>
      </c>
      <c r="F89" s="112">
        <f t="shared" si="3"/>
        <v>24.450331718618369</v>
      </c>
      <c r="G89" s="78"/>
      <c r="H89" s="79"/>
    </row>
    <row r="90" spans="1:8" s="80" customFormat="1" ht="18" customHeight="1">
      <c r="A90" s="121" t="s">
        <v>63</v>
      </c>
      <c r="B90" s="102" t="s">
        <v>197</v>
      </c>
      <c r="C90" s="104" t="s">
        <v>64</v>
      </c>
      <c r="D90" s="297">
        <f>Вед.2020!G147</f>
        <v>5292567</v>
      </c>
      <c r="E90" s="297">
        <f>Вед.2020!H147</f>
        <v>1019179.49</v>
      </c>
      <c r="F90" s="112">
        <f t="shared" si="3"/>
        <v>19.256808463643445</v>
      </c>
      <c r="G90" s="78"/>
      <c r="H90" s="79"/>
    </row>
    <row r="91" spans="1:8" s="80" customFormat="1" ht="32.25" customHeight="1">
      <c r="A91" s="122" t="s">
        <v>23</v>
      </c>
      <c r="B91" s="102" t="s">
        <v>197</v>
      </c>
      <c r="C91" s="102" t="s">
        <v>24</v>
      </c>
      <c r="D91" s="297">
        <f>Вед.2020!G148</f>
        <v>2786913</v>
      </c>
      <c r="E91" s="297">
        <f>Вед.2020!H148</f>
        <v>965329.59</v>
      </c>
      <c r="F91" s="112">
        <f t="shared" si="3"/>
        <v>34.637952099688796</v>
      </c>
      <c r="G91" s="78"/>
      <c r="H91" s="79"/>
    </row>
    <row r="92" spans="1:8" s="80" customFormat="1" ht="18" customHeight="1">
      <c r="A92" s="114" t="s">
        <v>236</v>
      </c>
      <c r="B92" s="102" t="s">
        <v>197</v>
      </c>
      <c r="C92" s="102" t="s">
        <v>237</v>
      </c>
      <c r="D92" s="297">
        <f>Вед.2020!G149</f>
        <v>28000</v>
      </c>
      <c r="E92" s="297">
        <f>Вед.2020!H149</f>
        <v>0</v>
      </c>
      <c r="F92" s="112">
        <f t="shared" si="3"/>
        <v>0</v>
      </c>
      <c r="G92" s="78"/>
      <c r="H92" s="79"/>
    </row>
    <row r="93" spans="1:8" s="80" customFormat="1" ht="18" customHeight="1">
      <c r="A93" s="114" t="s">
        <v>25</v>
      </c>
      <c r="B93" s="102" t="s">
        <v>197</v>
      </c>
      <c r="C93" s="104" t="s">
        <v>26</v>
      </c>
      <c r="D93" s="308">
        <v>249000</v>
      </c>
      <c r="E93" s="308">
        <f>Вед.2020!H150</f>
        <v>58678</v>
      </c>
      <c r="F93" s="112">
        <f t="shared" si="3"/>
        <v>23.565461847389557</v>
      </c>
      <c r="G93" s="78"/>
      <c r="H93" s="79"/>
    </row>
    <row r="94" spans="1:8" s="80" customFormat="1" ht="20.25" customHeight="1">
      <c r="A94" s="123" t="s">
        <v>198</v>
      </c>
      <c r="B94" s="102" t="s">
        <v>199</v>
      </c>
      <c r="C94" s="102"/>
      <c r="D94" s="308">
        <f>D95</f>
        <v>1662810</v>
      </c>
      <c r="E94" s="308">
        <f>E95</f>
        <v>323842.37</v>
      </c>
      <c r="F94" s="112">
        <f t="shared" si="3"/>
        <v>19.475608758667555</v>
      </c>
      <c r="G94" s="78"/>
      <c r="H94" s="79"/>
    </row>
    <row r="95" spans="1:8" s="80" customFormat="1" ht="36.75" customHeight="1">
      <c r="A95" s="121" t="s">
        <v>23</v>
      </c>
      <c r="B95" s="102" t="s">
        <v>199</v>
      </c>
      <c r="C95" s="102" t="s">
        <v>24</v>
      </c>
      <c r="D95" s="308">
        <f>Вед.2020!G152</f>
        <v>1662810</v>
      </c>
      <c r="E95" s="308">
        <f>Вед.2020!H152</f>
        <v>323842.37</v>
      </c>
      <c r="F95" s="112">
        <f t="shared" si="3"/>
        <v>19.475608758667555</v>
      </c>
      <c r="G95" s="78"/>
      <c r="H95" s="79"/>
    </row>
    <row r="96" spans="1:8" s="80" customFormat="1" ht="20.25" customHeight="1">
      <c r="A96" s="176" t="s">
        <v>201</v>
      </c>
      <c r="B96" s="102" t="s">
        <v>202</v>
      </c>
      <c r="C96" s="102"/>
      <c r="D96" s="297">
        <f>D97</f>
        <v>2600611</v>
      </c>
      <c r="E96" s="297">
        <f>E97</f>
        <v>512737.59</v>
      </c>
      <c r="F96" s="112">
        <f t="shared" si="3"/>
        <v>19.71604326829349</v>
      </c>
      <c r="G96" s="78"/>
      <c r="H96" s="79"/>
    </row>
    <row r="97" spans="1:8" s="80" customFormat="1" ht="36.75" customHeight="1">
      <c r="A97" s="120" t="s">
        <v>221</v>
      </c>
      <c r="B97" s="94" t="s">
        <v>203</v>
      </c>
      <c r="C97" s="104"/>
      <c r="D97" s="308">
        <f>D98+D99</f>
        <v>2600611</v>
      </c>
      <c r="E97" s="308">
        <f>E98+E99</f>
        <v>512737.59</v>
      </c>
      <c r="F97" s="112">
        <f t="shared" si="3"/>
        <v>19.71604326829349</v>
      </c>
      <c r="G97" s="78"/>
      <c r="H97" s="79"/>
    </row>
    <row r="98" spans="1:8" s="80" customFormat="1" ht="32.25" customHeight="1">
      <c r="A98" s="120" t="s">
        <v>13</v>
      </c>
      <c r="B98" s="94" t="s">
        <v>203</v>
      </c>
      <c r="C98" s="104" t="s">
        <v>14</v>
      </c>
      <c r="D98" s="308">
        <f>Вед.2020!G161</f>
        <v>2245811</v>
      </c>
      <c r="E98" s="308">
        <f>Вед.2020!H161</f>
        <v>421818.59</v>
      </c>
      <c r="F98" s="112">
        <f t="shared" si="3"/>
        <v>18.782461658616867</v>
      </c>
      <c r="G98" s="78"/>
      <c r="H98" s="79"/>
    </row>
    <row r="99" spans="1:8" s="80" customFormat="1" ht="33" customHeight="1">
      <c r="A99" s="121" t="s">
        <v>23</v>
      </c>
      <c r="B99" s="94" t="s">
        <v>203</v>
      </c>
      <c r="C99" s="104" t="s">
        <v>24</v>
      </c>
      <c r="D99" s="308">
        <f>Вед.2020!G162</f>
        <v>354800</v>
      </c>
      <c r="E99" s="308">
        <f>Вед.2020!H162</f>
        <v>90919</v>
      </c>
      <c r="F99" s="112">
        <f t="shared" si="3"/>
        <v>25.625422773393463</v>
      </c>
      <c r="G99" s="78"/>
      <c r="H99" s="79"/>
    </row>
    <row r="100" spans="1:8" s="80" customFormat="1" ht="49.5" customHeight="1">
      <c r="A100" s="109" t="s">
        <v>308</v>
      </c>
      <c r="B100" s="96" t="s">
        <v>184</v>
      </c>
      <c r="C100" s="97"/>
      <c r="D100" s="306">
        <f>D101+D108</f>
        <v>383648</v>
      </c>
      <c r="E100" s="306">
        <f>E101+E108</f>
        <v>69875</v>
      </c>
      <c r="F100" s="111">
        <f t="shared" si="3"/>
        <v>18.213310117607804</v>
      </c>
      <c r="G100" s="78"/>
      <c r="H100" s="79"/>
    </row>
    <row r="101" spans="1:8" s="80" customFormat="1" ht="17.25" customHeight="1">
      <c r="A101" s="120" t="s">
        <v>207</v>
      </c>
      <c r="B101" s="94" t="s">
        <v>185</v>
      </c>
      <c r="C101" s="104"/>
      <c r="D101" s="308">
        <f>D102+D104+D106</f>
        <v>191500</v>
      </c>
      <c r="E101" s="308">
        <f>E102+E104+E106</f>
        <v>31400</v>
      </c>
      <c r="F101" s="112">
        <f t="shared" si="3"/>
        <v>16.396866840731068</v>
      </c>
      <c r="G101" s="78"/>
      <c r="H101" s="79"/>
    </row>
    <row r="102" spans="1:8" s="80" customFormat="1" ht="30.75" customHeight="1">
      <c r="A102" s="122" t="s">
        <v>208</v>
      </c>
      <c r="B102" s="94" t="s">
        <v>248</v>
      </c>
      <c r="C102" s="104"/>
      <c r="D102" s="308">
        <f>+ D103</f>
        <v>65000</v>
      </c>
      <c r="E102" s="308">
        <f>+ E103</f>
        <v>17000</v>
      </c>
      <c r="F102" s="112">
        <f t="shared" si="3"/>
        <v>26.153846153846157</v>
      </c>
      <c r="G102" s="78"/>
      <c r="H102" s="79"/>
    </row>
    <row r="103" spans="1:8" s="80" customFormat="1" ht="33.75" customHeight="1">
      <c r="A103" s="121" t="s">
        <v>231</v>
      </c>
      <c r="B103" s="94" t="s">
        <v>248</v>
      </c>
      <c r="C103" s="104" t="s">
        <v>229</v>
      </c>
      <c r="D103" s="308">
        <f>Вед.2020!G177</f>
        <v>65000</v>
      </c>
      <c r="E103" s="308">
        <f>Вед.2020!H177</f>
        <v>17000</v>
      </c>
      <c r="F103" s="112">
        <f t="shared" si="3"/>
        <v>26.153846153846157</v>
      </c>
      <c r="G103" s="78"/>
      <c r="H103" s="79"/>
    </row>
    <row r="104" spans="1:8" s="80" customFormat="1" ht="19.5" customHeight="1">
      <c r="A104" s="174" t="s">
        <v>71</v>
      </c>
      <c r="B104" s="94" t="s">
        <v>249</v>
      </c>
      <c r="C104" s="104"/>
      <c r="D104" s="308">
        <f>+D105</f>
        <v>120000</v>
      </c>
      <c r="E104" s="308">
        <f>+E105</f>
        <v>14400</v>
      </c>
      <c r="F104" s="112">
        <f t="shared" si="3"/>
        <v>12</v>
      </c>
      <c r="G104" s="78"/>
      <c r="H104" s="79"/>
    </row>
    <row r="105" spans="1:8" s="80" customFormat="1" ht="33" customHeight="1">
      <c r="A105" s="121" t="s">
        <v>231</v>
      </c>
      <c r="B105" s="94" t="s">
        <v>249</v>
      </c>
      <c r="C105" s="104" t="s">
        <v>229</v>
      </c>
      <c r="D105" s="308">
        <v>120000</v>
      </c>
      <c r="E105" s="308">
        <v>14400</v>
      </c>
      <c r="F105" s="112">
        <f t="shared" si="3"/>
        <v>12</v>
      </c>
      <c r="G105" s="78"/>
      <c r="H105" s="79"/>
    </row>
    <row r="106" spans="1:8" s="80" customFormat="1" ht="31.5" customHeight="1">
      <c r="A106" s="122" t="s">
        <v>72</v>
      </c>
      <c r="B106" s="94" t="s">
        <v>250</v>
      </c>
      <c r="C106" s="108"/>
      <c r="D106" s="308">
        <f>+D107</f>
        <v>6500</v>
      </c>
      <c r="E106" s="308">
        <f>+E107</f>
        <v>0</v>
      </c>
      <c r="F106" s="112">
        <f t="shared" si="3"/>
        <v>0</v>
      </c>
      <c r="G106" s="78"/>
      <c r="H106" s="79"/>
    </row>
    <row r="107" spans="1:8" ht="37.5" customHeight="1">
      <c r="A107" s="121" t="s">
        <v>231</v>
      </c>
      <c r="B107" s="94" t="s">
        <v>250</v>
      </c>
      <c r="C107" s="104" t="s">
        <v>229</v>
      </c>
      <c r="D107" s="308">
        <f>Вед.2020!G181</f>
        <v>6500</v>
      </c>
      <c r="E107" s="308">
        <f>Вед.2020!H181</f>
        <v>0</v>
      </c>
      <c r="F107" s="112">
        <f t="shared" si="3"/>
        <v>0</v>
      </c>
      <c r="G107" s="77"/>
      <c r="H107" s="75"/>
    </row>
    <row r="108" spans="1:8" ht="39" customHeight="1">
      <c r="A108" s="95" t="s">
        <v>205</v>
      </c>
      <c r="B108" s="94" t="s">
        <v>225</v>
      </c>
      <c r="C108" s="104"/>
      <c r="D108" s="308">
        <f>D109+D111</f>
        <v>192148</v>
      </c>
      <c r="E108" s="308">
        <f>E109+E111</f>
        <v>38475</v>
      </c>
      <c r="F108" s="112">
        <f t="shared" si="3"/>
        <v>20.023627620375962</v>
      </c>
      <c r="G108" s="77"/>
      <c r="H108" s="75"/>
    </row>
    <row r="109" spans="1:8" ht="21.75" customHeight="1">
      <c r="A109" s="122" t="s">
        <v>206</v>
      </c>
      <c r="B109" s="94" t="s">
        <v>256</v>
      </c>
      <c r="C109" s="104"/>
      <c r="D109" s="308">
        <f>D110</f>
        <v>149148</v>
      </c>
      <c r="E109" s="308">
        <f>E110</f>
        <v>38475</v>
      </c>
      <c r="F109" s="112">
        <f t="shared" si="3"/>
        <v>25.796524257784213</v>
      </c>
      <c r="G109" s="77"/>
      <c r="H109" s="75"/>
    </row>
    <row r="110" spans="1:8" ht="24" customHeight="1">
      <c r="A110" s="121" t="s">
        <v>68</v>
      </c>
      <c r="B110" s="94" t="s">
        <v>256</v>
      </c>
      <c r="C110" s="104" t="s">
        <v>69</v>
      </c>
      <c r="D110" s="308">
        <f>Вед.2020!G168</f>
        <v>149148</v>
      </c>
      <c r="E110" s="308">
        <f>Вед.2020!H168</f>
        <v>38475</v>
      </c>
      <c r="F110" s="112">
        <f t="shared" si="3"/>
        <v>25.796524257784213</v>
      </c>
      <c r="G110" s="77"/>
      <c r="H110" s="75"/>
    </row>
    <row r="111" spans="1:8" ht="51.75" customHeight="1">
      <c r="A111" s="95" t="s">
        <v>266</v>
      </c>
      <c r="B111" s="94" t="s">
        <v>257</v>
      </c>
      <c r="C111" s="104"/>
      <c r="D111" s="308">
        <f>+D112</f>
        <v>43000</v>
      </c>
      <c r="E111" s="308">
        <f>+E112</f>
        <v>0</v>
      </c>
      <c r="F111" s="112">
        <f t="shared" si="3"/>
        <v>0</v>
      </c>
      <c r="G111" s="77"/>
      <c r="H111" s="75"/>
    </row>
    <row r="112" spans="1:8" ht="22.5" customHeight="1">
      <c r="A112" s="121" t="s">
        <v>63</v>
      </c>
      <c r="B112" s="94" t="s">
        <v>257</v>
      </c>
      <c r="C112" s="104" t="s">
        <v>64</v>
      </c>
      <c r="D112" s="308">
        <f>Вед.2020!G184</f>
        <v>43000</v>
      </c>
      <c r="E112" s="308">
        <f>Вед.2020!H184</f>
        <v>0</v>
      </c>
      <c r="F112" s="112">
        <f t="shared" si="3"/>
        <v>0</v>
      </c>
      <c r="G112" s="77"/>
      <c r="H112" s="75"/>
    </row>
    <row r="113" spans="1:8" ht="51.75" customHeight="1">
      <c r="A113" s="116" t="s">
        <v>309</v>
      </c>
      <c r="B113" s="99" t="s">
        <v>188</v>
      </c>
      <c r="C113" s="99"/>
      <c r="D113" s="296">
        <f>D114</f>
        <v>1894151.95</v>
      </c>
      <c r="E113" s="296">
        <f>E114</f>
        <v>189277.33000000002</v>
      </c>
      <c r="F113" s="111">
        <f t="shared" si="3"/>
        <v>9.9927215448581101</v>
      </c>
      <c r="G113" s="77"/>
      <c r="H113" s="75"/>
    </row>
    <row r="114" spans="1:8" ht="27" customHeight="1">
      <c r="A114" s="175" t="s">
        <v>153</v>
      </c>
      <c r="B114" s="102" t="s">
        <v>189</v>
      </c>
      <c r="C114" s="102"/>
      <c r="D114" s="297">
        <f>D115+D117+D119</f>
        <v>1894151.95</v>
      </c>
      <c r="E114" s="297">
        <f>E115+E117+E119</f>
        <v>189277.33000000002</v>
      </c>
      <c r="F114" s="112">
        <f t="shared" si="3"/>
        <v>9.9927215448581101</v>
      </c>
      <c r="G114" s="77"/>
      <c r="H114" s="75"/>
    </row>
    <row r="115" spans="1:8" ht="31.5" customHeight="1">
      <c r="A115" s="121" t="s">
        <v>58</v>
      </c>
      <c r="B115" s="102" t="s">
        <v>190</v>
      </c>
      <c r="C115" s="102"/>
      <c r="D115" s="297">
        <f>D116</f>
        <v>580855</v>
      </c>
      <c r="E115" s="297">
        <f>E116</f>
        <v>161493.76000000001</v>
      </c>
      <c r="F115" s="112">
        <f t="shared" si="3"/>
        <v>27.802766611288533</v>
      </c>
      <c r="G115" s="77"/>
      <c r="H115" s="75"/>
    </row>
    <row r="116" spans="1:8" ht="31.5" customHeight="1">
      <c r="A116" s="121" t="s">
        <v>23</v>
      </c>
      <c r="B116" s="102" t="s">
        <v>190</v>
      </c>
      <c r="C116" s="102" t="s">
        <v>24</v>
      </c>
      <c r="D116" s="297">
        <f>Вед.2020!G128</f>
        <v>580855</v>
      </c>
      <c r="E116" s="297">
        <f>Вед.2020!H128</f>
        <v>161493.76000000001</v>
      </c>
      <c r="F116" s="112">
        <f t="shared" si="3"/>
        <v>27.802766611288533</v>
      </c>
      <c r="G116" s="77"/>
      <c r="H116" s="75"/>
    </row>
    <row r="117" spans="1:8" ht="18.75" customHeight="1">
      <c r="A117" s="121" t="s">
        <v>44</v>
      </c>
      <c r="B117" s="102" t="s">
        <v>54</v>
      </c>
      <c r="C117" s="102"/>
      <c r="D117" s="297">
        <f>D118</f>
        <v>480775</v>
      </c>
      <c r="E117" s="297">
        <f>E118</f>
        <v>27783.57</v>
      </c>
      <c r="F117" s="112">
        <f t="shared" si="3"/>
        <v>5.7789132130414433</v>
      </c>
      <c r="G117" s="77"/>
      <c r="H117" s="75"/>
    </row>
    <row r="118" spans="1:8" ht="33.75" customHeight="1">
      <c r="A118" s="121" t="s">
        <v>23</v>
      </c>
      <c r="B118" s="102" t="s">
        <v>54</v>
      </c>
      <c r="C118" s="102" t="s">
        <v>24</v>
      </c>
      <c r="D118" s="297">
        <f>Вед.2020!G130</f>
        <v>480775</v>
      </c>
      <c r="E118" s="297">
        <f>Вед.2020!H130</f>
        <v>27783.57</v>
      </c>
      <c r="F118" s="112">
        <f t="shared" si="3"/>
        <v>5.7789132130414433</v>
      </c>
      <c r="G118" s="77"/>
      <c r="H118" s="75"/>
    </row>
    <row r="119" spans="1:8" ht="20.25" customHeight="1">
      <c r="A119" s="121" t="s">
        <v>270</v>
      </c>
      <c r="B119" s="102" t="s">
        <v>269</v>
      </c>
      <c r="C119" s="102"/>
      <c r="D119" s="297">
        <f>D120</f>
        <v>832521.95</v>
      </c>
      <c r="E119" s="297">
        <f>E120</f>
        <v>0</v>
      </c>
      <c r="F119" s="112">
        <f t="shared" si="3"/>
        <v>0</v>
      </c>
      <c r="G119" s="77"/>
      <c r="H119" s="75"/>
    </row>
    <row r="120" spans="1:8" ht="34.5" customHeight="1">
      <c r="A120" s="121" t="s">
        <v>23</v>
      </c>
      <c r="B120" s="102" t="s">
        <v>269</v>
      </c>
      <c r="C120" s="102" t="s">
        <v>24</v>
      </c>
      <c r="D120" s="297">
        <f>Вед.2020!G132</f>
        <v>832521.95</v>
      </c>
      <c r="E120" s="297">
        <f>Вед.2020!H132</f>
        <v>0</v>
      </c>
      <c r="F120" s="112">
        <f t="shared" si="3"/>
        <v>0</v>
      </c>
      <c r="G120" s="77"/>
      <c r="H120" s="75"/>
    </row>
    <row r="121" spans="1:8" ht="51.75" customHeight="1">
      <c r="A121" s="147" t="s">
        <v>300</v>
      </c>
      <c r="B121" s="106" t="s">
        <v>166</v>
      </c>
      <c r="C121" s="106"/>
      <c r="D121" s="304">
        <f>D122</f>
        <v>6306825</v>
      </c>
      <c r="E121" s="304">
        <f>E122</f>
        <v>0</v>
      </c>
      <c r="F121" s="111">
        <f t="shared" si="3"/>
        <v>0</v>
      </c>
      <c r="G121" s="77"/>
      <c r="H121" s="75"/>
    </row>
    <row r="122" spans="1:8" ht="32.25" customHeight="1">
      <c r="A122" s="115" t="s">
        <v>314</v>
      </c>
      <c r="B122" s="162" t="s">
        <v>313</v>
      </c>
      <c r="C122" s="106"/>
      <c r="D122" s="305">
        <f>D126+D123+D129</f>
        <v>6306825</v>
      </c>
      <c r="E122" s="305">
        <f>E126+E123+E129</f>
        <v>0</v>
      </c>
      <c r="F122" s="112">
        <f t="shared" si="3"/>
        <v>0</v>
      </c>
      <c r="G122" s="77"/>
      <c r="H122" s="75"/>
    </row>
    <row r="123" spans="1:8" ht="66" customHeight="1">
      <c r="A123" s="115" t="s">
        <v>315</v>
      </c>
      <c r="B123" s="162" t="s">
        <v>316</v>
      </c>
      <c r="C123" s="106"/>
      <c r="D123" s="305">
        <f>D124+D125</f>
        <v>6243476.9000000004</v>
      </c>
      <c r="E123" s="305">
        <f>E124+E125</f>
        <v>0</v>
      </c>
      <c r="F123" s="112">
        <f t="shared" si="3"/>
        <v>0</v>
      </c>
      <c r="G123" s="77"/>
      <c r="H123" s="75"/>
    </row>
    <row r="124" spans="1:8" ht="37.5" customHeight="1">
      <c r="A124" s="121" t="s">
        <v>23</v>
      </c>
      <c r="B124" s="162" t="s">
        <v>316</v>
      </c>
      <c r="C124" s="162" t="s">
        <v>24</v>
      </c>
      <c r="D124" s="305">
        <v>0</v>
      </c>
      <c r="E124" s="305">
        <v>0</v>
      </c>
      <c r="F124" s="112" t="e">
        <f t="shared" si="3"/>
        <v>#DIV/0!</v>
      </c>
      <c r="G124" s="77"/>
      <c r="H124" s="75"/>
    </row>
    <row r="125" spans="1:8" ht="18" customHeight="1">
      <c r="A125" s="315" t="s">
        <v>51</v>
      </c>
      <c r="B125" s="162" t="s">
        <v>316</v>
      </c>
      <c r="C125" s="162" t="s">
        <v>52</v>
      </c>
      <c r="D125" s="305">
        <f>Вед.2020!G96</f>
        <v>6243476.9000000004</v>
      </c>
      <c r="E125" s="305">
        <f>Вед.2020!H96</f>
        <v>0</v>
      </c>
      <c r="F125" s="112">
        <f t="shared" si="3"/>
        <v>0</v>
      </c>
      <c r="G125" s="77"/>
      <c r="H125" s="75"/>
    </row>
    <row r="126" spans="1:8" ht="52.5" customHeight="1">
      <c r="A126" s="121" t="s">
        <v>318</v>
      </c>
      <c r="B126" s="162" t="s">
        <v>317</v>
      </c>
      <c r="C126" s="162"/>
      <c r="D126" s="305">
        <f>D127+D128</f>
        <v>31674.05</v>
      </c>
      <c r="E126" s="305">
        <f>E127+E128</f>
        <v>0</v>
      </c>
      <c r="F126" s="112">
        <f t="shared" si="3"/>
        <v>0</v>
      </c>
      <c r="G126" s="77"/>
      <c r="H126" s="75"/>
    </row>
    <row r="127" spans="1:8" ht="36.75" customHeight="1">
      <c r="A127" s="121" t="s">
        <v>23</v>
      </c>
      <c r="B127" s="162" t="s">
        <v>317</v>
      </c>
      <c r="C127" s="162" t="s">
        <v>24</v>
      </c>
      <c r="D127" s="305">
        <v>0</v>
      </c>
      <c r="E127" s="305">
        <v>0</v>
      </c>
      <c r="F127" s="112">
        <v>0</v>
      </c>
      <c r="G127" s="77"/>
      <c r="H127" s="75"/>
    </row>
    <row r="128" spans="1:8" ht="18.75" customHeight="1">
      <c r="A128" s="315" t="s">
        <v>51</v>
      </c>
      <c r="B128" s="162" t="s">
        <v>317</v>
      </c>
      <c r="C128" s="162" t="s">
        <v>52</v>
      </c>
      <c r="D128" s="305">
        <f>Вед.2020!G99</f>
        <v>31674.05</v>
      </c>
      <c r="E128" s="305">
        <f>Вед.2020!H99</f>
        <v>0</v>
      </c>
      <c r="F128" s="112">
        <f t="shared" si="3"/>
        <v>0</v>
      </c>
      <c r="G128" s="77"/>
      <c r="H128" s="75"/>
    </row>
    <row r="129" spans="1:8" ht="38.25" customHeight="1">
      <c r="A129" s="172" t="s">
        <v>320</v>
      </c>
      <c r="B129" s="162" t="s">
        <v>319</v>
      </c>
      <c r="C129" s="162"/>
      <c r="D129" s="305">
        <f>D130+D131</f>
        <v>31674.05</v>
      </c>
      <c r="E129" s="305">
        <f>E130+E131</f>
        <v>0</v>
      </c>
      <c r="F129" s="112">
        <f t="shared" si="3"/>
        <v>0</v>
      </c>
      <c r="G129" s="77"/>
      <c r="H129" s="75"/>
    </row>
    <row r="130" spans="1:8" ht="35.25" customHeight="1">
      <c r="A130" s="121" t="s">
        <v>23</v>
      </c>
      <c r="B130" s="162" t="s">
        <v>319</v>
      </c>
      <c r="C130" s="162" t="s">
        <v>24</v>
      </c>
      <c r="D130" s="305">
        <v>0</v>
      </c>
      <c r="E130" s="305">
        <v>0</v>
      </c>
      <c r="F130" s="112">
        <v>0</v>
      </c>
      <c r="G130" s="77"/>
      <c r="H130" s="75"/>
    </row>
    <row r="131" spans="1:8" ht="19.5" customHeight="1">
      <c r="A131" s="315" t="s">
        <v>51</v>
      </c>
      <c r="B131" s="162" t="s">
        <v>319</v>
      </c>
      <c r="C131" s="162" t="s">
        <v>52</v>
      </c>
      <c r="D131" s="305">
        <f>Вед.2020!G102</f>
        <v>31674.05</v>
      </c>
      <c r="E131" s="305">
        <f>Вед.2020!H102</f>
        <v>0</v>
      </c>
      <c r="F131" s="112">
        <f t="shared" si="3"/>
        <v>0</v>
      </c>
      <c r="G131" s="77"/>
      <c r="H131" s="75"/>
    </row>
    <row r="132" spans="1:8" ht="53.25" customHeight="1">
      <c r="A132" s="339" t="s">
        <v>268</v>
      </c>
      <c r="B132" s="99" t="s">
        <v>210</v>
      </c>
      <c r="C132" s="99"/>
      <c r="D132" s="296">
        <f t="shared" ref="D132:E134" si="4">D133</f>
        <v>175000</v>
      </c>
      <c r="E132" s="296">
        <f t="shared" si="4"/>
        <v>0</v>
      </c>
      <c r="F132" s="111">
        <v>0</v>
      </c>
      <c r="G132" s="77"/>
      <c r="H132" s="75"/>
    </row>
    <row r="133" spans="1:8" ht="22.5" customHeight="1">
      <c r="A133" s="122" t="s">
        <v>271</v>
      </c>
      <c r="B133" s="102" t="s">
        <v>273</v>
      </c>
      <c r="C133" s="102"/>
      <c r="D133" s="297">
        <f t="shared" si="4"/>
        <v>175000</v>
      </c>
      <c r="E133" s="297">
        <f t="shared" si="4"/>
        <v>0</v>
      </c>
      <c r="F133" s="112">
        <v>0</v>
      </c>
      <c r="G133" s="77"/>
      <c r="H133" s="75"/>
    </row>
    <row r="134" spans="1:8" ht="20.25" customHeight="1">
      <c r="A134" s="122" t="s">
        <v>272</v>
      </c>
      <c r="B134" s="102" t="s">
        <v>274</v>
      </c>
      <c r="C134" s="102"/>
      <c r="D134" s="297">
        <f t="shared" si="4"/>
        <v>175000</v>
      </c>
      <c r="E134" s="297">
        <f t="shared" si="4"/>
        <v>0</v>
      </c>
      <c r="F134" s="112">
        <v>0</v>
      </c>
      <c r="G134" s="77"/>
      <c r="H134" s="75"/>
    </row>
    <row r="135" spans="1:8" ht="39.75" customHeight="1">
      <c r="A135" s="122" t="s">
        <v>23</v>
      </c>
      <c r="B135" s="102" t="s">
        <v>274</v>
      </c>
      <c r="C135" s="102" t="s">
        <v>24</v>
      </c>
      <c r="D135" s="297">
        <v>175000</v>
      </c>
      <c r="E135" s="297">
        <v>0</v>
      </c>
      <c r="F135" s="112">
        <v>0</v>
      </c>
      <c r="G135" s="77"/>
      <c r="H135" s="75"/>
    </row>
    <row r="136" spans="1:8" ht="36.75" customHeight="1">
      <c r="A136" s="139" t="s">
        <v>56</v>
      </c>
      <c r="B136" s="332" t="s">
        <v>154</v>
      </c>
      <c r="C136" s="140"/>
      <c r="D136" s="333">
        <f>D137+D140+D143+D151</f>
        <v>6107237</v>
      </c>
      <c r="E136" s="333">
        <f>E137+E140+E143+E151</f>
        <v>1288236.0899999999</v>
      </c>
      <c r="F136" s="333">
        <f>E136/D136*100</f>
        <v>21.093599118553936</v>
      </c>
      <c r="G136" s="77"/>
      <c r="H136" s="75"/>
    </row>
    <row r="137" spans="1:8" ht="41.25" customHeight="1">
      <c r="A137" s="164" t="s">
        <v>17</v>
      </c>
      <c r="B137" s="103" t="s">
        <v>157</v>
      </c>
      <c r="C137" s="99"/>
      <c r="D137" s="296">
        <f>D138</f>
        <v>441896</v>
      </c>
      <c r="E137" s="296">
        <f>E138</f>
        <v>89181.56</v>
      </c>
      <c r="F137" s="111">
        <f t="shared" si="3"/>
        <v>20.181572134619909</v>
      </c>
      <c r="G137" s="77"/>
      <c r="H137" s="75"/>
    </row>
    <row r="138" spans="1:8" ht="36" customHeight="1">
      <c r="A138" s="90" t="s">
        <v>18</v>
      </c>
      <c r="B138" s="101" t="s">
        <v>158</v>
      </c>
      <c r="C138" s="102"/>
      <c r="D138" s="297">
        <f>D139</f>
        <v>441896</v>
      </c>
      <c r="E138" s="297">
        <f>E139</f>
        <v>89181.56</v>
      </c>
      <c r="F138" s="112">
        <f t="shared" si="3"/>
        <v>20.181572134619909</v>
      </c>
      <c r="G138" s="77"/>
      <c r="H138" s="75"/>
    </row>
    <row r="139" spans="1:8" ht="35.25" customHeight="1">
      <c r="A139" s="90" t="s">
        <v>13</v>
      </c>
      <c r="B139" s="101" t="s">
        <v>158</v>
      </c>
      <c r="C139" s="102" t="s">
        <v>14</v>
      </c>
      <c r="D139" s="297">
        <f>Вед.2020!G30</f>
        <v>441896</v>
      </c>
      <c r="E139" s="297">
        <f>Вед.2020!H30</f>
        <v>89181.56</v>
      </c>
      <c r="F139" s="112">
        <f t="shared" si="3"/>
        <v>20.181572134619909</v>
      </c>
      <c r="G139" s="77"/>
      <c r="H139" s="75"/>
    </row>
    <row r="140" spans="1:8" ht="36" customHeight="1">
      <c r="A140" s="164" t="s">
        <v>11</v>
      </c>
      <c r="B140" s="103" t="s">
        <v>155</v>
      </c>
      <c r="C140" s="99"/>
      <c r="D140" s="296">
        <f>D141</f>
        <v>1226285</v>
      </c>
      <c r="E140" s="296">
        <f>E141</f>
        <v>193376</v>
      </c>
      <c r="F140" s="111">
        <f t="shared" si="3"/>
        <v>15.769254292436097</v>
      </c>
      <c r="G140" s="77"/>
      <c r="H140" s="75"/>
    </row>
    <row r="141" spans="1:8" s="80" customFormat="1" ht="21" customHeight="1">
      <c r="A141" s="90" t="s">
        <v>12</v>
      </c>
      <c r="B141" s="101" t="s">
        <v>156</v>
      </c>
      <c r="C141" s="102"/>
      <c r="D141" s="297">
        <f>D142</f>
        <v>1226285</v>
      </c>
      <c r="E141" s="297">
        <f>E142</f>
        <v>193376</v>
      </c>
      <c r="F141" s="112">
        <f t="shared" si="3"/>
        <v>15.769254292436097</v>
      </c>
      <c r="G141" s="78"/>
      <c r="H141" s="79"/>
    </row>
    <row r="142" spans="1:8" s="80" customFormat="1" ht="36" customHeight="1">
      <c r="A142" s="90" t="s">
        <v>13</v>
      </c>
      <c r="B142" s="101" t="s">
        <v>156</v>
      </c>
      <c r="C142" s="102" t="s">
        <v>14</v>
      </c>
      <c r="D142" s="297">
        <v>1226285</v>
      </c>
      <c r="E142" s="297">
        <f>Вед.2020!H25</f>
        <v>193376</v>
      </c>
      <c r="F142" s="112">
        <f t="shared" si="3"/>
        <v>15.769254292436097</v>
      </c>
      <c r="G142" s="78"/>
      <c r="H142" s="79"/>
    </row>
    <row r="143" spans="1:8" s="80" customFormat="1" ht="18.75" customHeight="1">
      <c r="A143" s="164" t="s">
        <v>21</v>
      </c>
      <c r="B143" s="103" t="s">
        <v>159</v>
      </c>
      <c r="C143" s="99"/>
      <c r="D143" s="296">
        <f>D144+D147</f>
        <v>3977156</v>
      </c>
      <c r="E143" s="296">
        <f>E144+E147</f>
        <v>933435.66</v>
      </c>
      <c r="F143" s="111">
        <f t="shared" si="3"/>
        <v>23.469928260294541</v>
      </c>
      <c r="G143" s="78"/>
      <c r="H143" s="79"/>
    </row>
    <row r="144" spans="1:8" s="80" customFormat="1" ht="21" customHeight="1">
      <c r="A144" s="90" t="s">
        <v>22</v>
      </c>
      <c r="B144" s="101" t="s">
        <v>160</v>
      </c>
      <c r="C144" s="102"/>
      <c r="D144" s="297">
        <f>D145+D146+D149+D150</f>
        <v>3976156</v>
      </c>
      <c r="E144" s="297">
        <f>E145+E146+E149+E150</f>
        <v>933435.66</v>
      </c>
      <c r="F144" s="112">
        <f t="shared" si="3"/>
        <v>23.475830928162779</v>
      </c>
      <c r="G144" s="78"/>
      <c r="H144" s="79"/>
    </row>
    <row r="145" spans="1:8" ht="33.75" customHeight="1">
      <c r="A145" s="90" t="s">
        <v>13</v>
      </c>
      <c r="B145" s="101" t="s">
        <v>160</v>
      </c>
      <c r="C145" s="102" t="s">
        <v>14</v>
      </c>
      <c r="D145" s="297">
        <f>Вед.2020!G35</f>
        <v>2814884</v>
      </c>
      <c r="E145" s="297">
        <v>602125.31000000006</v>
      </c>
      <c r="F145" s="112">
        <f t="shared" si="3"/>
        <v>21.390768145330323</v>
      </c>
      <c r="G145" s="77"/>
      <c r="H145" s="75"/>
    </row>
    <row r="146" spans="1:8" ht="34.5" customHeight="1">
      <c r="A146" s="113" t="s">
        <v>23</v>
      </c>
      <c r="B146" s="101" t="s">
        <v>160</v>
      </c>
      <c r="C146" s="102" t="s">
        <v>24</v>
      </c>
      <c r="D146" s="297">
        <f>Вед.2020!G36</f>
        <v>1088272</v>
      </c>
      <c r="E146" s="297">
        <f>Вед.2020!H36</f>
        <v>317089.34999999998</v>
      </c>
      <c r="F146" s="112">
        <f t="shared" ref="F146:F159" si="5">E146/D146*100</f>
        <v>29.136957488569031</v>
      </c>
      <c r="G146" s="77"/>
      <c r="H146" s="75"/>
    </row>
    <row r="147" spans="1:8" ht="51.75" customHeight="1">
      <c r="A147" s="115" t="s">
        <v>288</v>
      </c>
      <c r="B147" s="101" t="s">
        <v>289</v>
      </c>
      <c r="C147" s="102"/>
      <c r="D147" s="297">
        <f>D148</f>
        <v>1000</v>
      </c>
      <c r="E147" s="297">
        <f>E148</f>
        <v>0</v>
      </c>
      <c r="F147" s="112">
        <f t="shared" si="5"/>
        <v>0</v>
      </c>
      <c r="G147" s="77"/>
      <c r="H147" s="75"/>
    </row>
    <row r="148" spans="1:8" ht="16.5" customHeight="1">
      <c r="A148" s="113" t="s">
        <v>23</v>
      </c>
      <c r="B148" s="101" t="s">
        <v>289</v>
      </c>
      <c r="C148" s="102" t="s">
        <v>24</v>
      </c>
      <c r="D148" s="297">
        <v>1000</v>
      </c>
      <c r="E148" s="297">
        <v>0</v>
      </c>
      <c r="F148" s="112">
        <f t="shared" si="5"/>
        <v>0</v>
      </c>
      <c r="G148" s="77"/>
      <c r="H148" s="75"/>
    </row>
    <row r="149" spans="1:8" ht="18" customHeight="1">
      <c r="A149" s="114" t="s">
        <v>25</v>
      </c>
      <c r="B149" s="101" t="s">
        <v>160</v>
      </c>
      <c r="C149" s="102" t="s">
        <v>26</v>
      </c>
      <c r="D149" s="297">
        <v>68000</v>
      </c>
      <c r="E149" s="297">
        <v>14221</v>
      </c>
      <c r="F149" s="112">
        <f t="shared" si="5"/>
        <v>20.913235294117648</v>
      </c>
      <c r="G149" s="77"/>
      <c r="H149" s="75"/>
    </row>
    <row r="150" spans="1:8" ht="16.5" customHeight="1">
      <c r="A150" s="114" t="s">
        <v>236</v>
      </c>
      <c r="B150" s="101" t="s">
        <v>160</v>
      </c>
      <c r="C150" s="102" t="s">
        <v>237</v>
      </c>
      <c r="D150" s="297">
        <v>5000</v>
      </c>
      <c r="E150" s="297">
        <v>0</v>
      </c>
      <c r="F150" s="112">
        <f t="shared" si="5"/>
        <v>0</v>
      </c>
      <c r="G150" s="77"/>
      <c r="H150" s="75"/>
    </row>
    <row r="151" spans="1:8" ht="24" customHeight="1">
      <c r="A151" s="164" t="s">
        <v>27</v>
      </c>
      <c r="B151" s="99" t="s">
        <v>162</v>
      </c>
      <c r="C151" s="97"/>
      <c r="D151" s="296">
        <f>D152+D154+D157</f>
        <v>461900</v>
      </c>
      <c r="E151" s="296">
        <f>E152+E154+E157</f>
        <v>72242.87</v>
      </c>
      <c r="F151" s="111">
        <f t="shared" si="5"/>
        <v>15.640370210002164</v>
      </c>
      <c r="G151" s="77"/>
      <c r="H151" s="75"/>
    </row>
    <row r="152" spans="1:8" ht="42" customHeight="1">
      <c r="A152" s="90" t="s">
        <v>38</v>
      </c>
      <c r="B152" s="102" t="s">
        <v>163</v>
      </c>
      <c r="C152" s="104"/>
      <c r="D152" s="297">
        <f>D153</f>
        <v>25000</v>
      </c>
      <c r="E152" s="297">
        <f>E153</f>
        <v>0</v>
      </c>
      <c r="F152" s="112">
        <f t="shared" si="5"/>
        <v>0</v>
      </c>
      <c r="G152" s="77"/>
      <c r="H152" s="75"/>
    </row>
    <row r="153" spans="1:8" ht="23.25" customHeight="1">
      <c r="A153" s="90" t="s">
        <v>39</v>
      </c>
      <c r="B153" s="102" t="s">
        <v>163</v>
      </c>
      <c r="C153" s="104" t="s">
        <v>40</v>
      </c>
      <c r="D153" s="297">
        <v>25000</v>
      </c>
      <c r="E153" s="297">
        <v>0</v>
      </c>
      <c r="F153" s="112">
        <f t="shared" si="5"/>
        <v>0</v>
      </c>
      <c r="G153" s="77"/>
      <c r="H153" s="75"/>
    </row>
    <row r="154" spans="1:8" ht="19.5" customHeight="1">
      <c r="A154" s="90" t="s">
        <v>29</v>
      </c>
      <c r="B154" s="102" t="s">
        <v>165</v>
      </c>
      <c r="C154" s="102"/>
      <c r="D154" s="297">
        <f>D156+D155</f>
        <v>120000</v>
      </c>
      <c r="E154" s="297">
        <f>E156+E155</f>
        <v>28145</v>
      </c>
      <c r="F154" s="112">
        <f t="shared" si="5"/>
        <v>23.454166666666669</v>
      </c>
      <c r="G154" s="77"/>
      <c r="H154" s="75"/>
    </row>
    <row r="155" spans="1:8" ht="18" customHeight="1">
      <c r="A155" s="340" t="s">
        <v>277</v>
      </c>
      <c r="B155" s="102" t="s">
        <v>165</v>
      </c>
      <c r="C155" s="102" t="s">
        <v>237</v>
      </c>
      <c r="D155" s="297">
        <v>4000</v>
      </c>
      <c r="E155" s="297">
        <v>0</v>
      </c>
      <c r="F155" s="112">
        <f t="shared" si="5"/>
        <v>0</v>
      </c>
      <c r="G155" s="77"/>
      <c r="H155" s="75"/>
    </row>
    <row r="156" spans="1:8" ht="22.5" customHeight="1">
      <c r="A156" s="113" t="s">
        <v>25</v>
      </c>
      <c r="B156" s="102" t="s">
        <v>165</v>
      </c>
      <c r="C156" s="102" t="s">
        <v>26</v>
      </c>
      <c r="D156" s="297">
        <v>116000</v>
      </c>
      <c r="E156" s="297">
        <v>28145</v>
      </c>
      <c r="F156" s="112">
        <f t="shared" si="5"/>
        <v>24.262931034482762</v>
      </c>
      <c r="G156" s="77"/>
      <c r="H156" s="75"/>
    </row>
    <row r="157" spans="1:8" ht="34.5" customHeight="1">
      <c r="A157" s="166" t="s">
        <v>32</v>
      </c>
      <c r="B157" s="102" t="s">
        <v>275</v>
      </c>
      <c r="C157" s="99"/>
      <c r="D157" s="300">
        <f>D158+D159</f>
        <v>316900</v>
      </c>
      <c r="E157" s="300">
        <f>E158+E159</f>
        <v>44097.87</v>
      </c>
      <c r="F157" s="112">
        <f t="shared" si="5"/>
        <v>13.915389712843169</v>
      </c>
      <c r="G157" s="77"/>
      <c r="H157" s="75"/>
    </row>
    <row r="158" spans="1:8" ht="35.25" customHeight="1">
      <c r="A158" s="90" t="s">
        <v>13</v>
      </c>
      <c r="B158" s="102" t="s">
        <v>275</v>
      </c>
      <c r="C158" s="102" t="s">
        <v>14</v>
      </c>
      <c r="D158" s="297">
        <v>308700</v>
      </c>
      <c r="E158" s="297">
        <v>44097.87</v>
      </c>
      <c r="F158" s="112">
        <f t="shared" si="5"/>
        <v>14.285024295432461</v>
      </c>
      <c r="G158" s="77"/>
      <c r="H158" s="75"/>
    </row>
    <row r="159" spans="1:8" ht="16.5" customHeight="1" thickBot="1">
      <c r="A159" s="342" t="s">
        <v>23</v>
      </c>
      <c r="B159" s="343" t="s">
        <v>275</v>
      </c>
      <c r="C159" s="343" t="s">
        <v>24</v>
      </c>
      <c r="D159" s="344">
        <v>8200</v>
      </c>
      <c r="E159" s="344">
        <v>0</v>
      </c>
      <c r="F159" s="345">
        <f t="shared" si="5"/>
        <v>0</v>
      </c>
      <c r="G159" s="77"/>
      <c r="H159" s="75"/>
    </row>
    <row r="160" spans="1:8" ht="16.5" customHeight="1" thickBot="1">
      <c r="A160" s="142" t="s">
        <v>57</v>
      </c>
      <c r="B160" s="143"/>
      <c r="C160" s="144"/>
      <c r="D160" s="341">
        <f>D22+D136</f>
        <v>58235950.950000003</v>
      </c>
      <c r="E160" s="341">
        <f>E22+E136</f>
        <v>5214088.9800000004</v>
      </c>
      <c r="F160" s="145">
        <f>E160/D160*100</f>
        <v>8.9533851425843345</v>
      </c>
      <c r="G160" s="77"/>
      <c r="H160" s="75"/>
    </row>
    <row r="161" spans="7:8" ht="18.75">
      <c r="G161" s="77"/>
      <c r="H161" s="75"/>
    </row>
    <row r="162" spans="7:8" ht="18.75">
      <c r="G162" s="77"/>
      <c r="H162" s="75"/>
    </row>
    <row r="163" spans="7:8" ht="18.75">
      <c r="G163" s="77"/>
      <c r="H163" s="75"/>
    </row>
    <row r="164" spans="7:8" ht="18.75">
      <c r="G164" s="77"/>
      <c r="H164" s="75"/>
    </row>
    <row r="165" spans="7:8" ht="18.75">
      <c r="G165" s="77"/>
      <c r="H165" s="75"/>
    </row>
    <row r="166" spans="7:8" ht="18.75">
      <c r="G166" s="77"/>
      <c r="H166" s="75"/>
    </row>
    <row r="167" spans="7:8" ht="18.75">
      <c r="G167" s="77"/>
      <c r="H167" s="75"/>
    </row>
    <row r="168" spans="7:8" ht="18.75">
      <c r="G168" s="77"/>
      <c r="H168" s="75"/>
    </row>
    <row r="169" spans="7:8" ht="24.75" customHeight="1">
      <c r="G169" s="77"/>
      <c r="H169" s="75"/>
    </row>
    <row r="170" spans="7:8" ht="20.25" customHeight="1">
      <c r="G170" s="77"/>
      <c r="H170" s="75"/>
    </row>
    <row r="171" spans="7:8" ht="21" customHeight="1">
      <c r="G171" s="77"/>
      <c r="H171" s="75"/>
    </row>
    <row r="172" spans="7:8" ht="17.25" customHeight="1">
      <c r="G172" s="77"/>
      <c r="H172" s="75"/>
    </row>
    <row r="173" spans="7:8" ht="24.75" customHeight="1">
      <c r="G173" s="77"/>
      <c r="H173" s="75"/>
    </row>
  </sheetData>
  <sheetProtection selectLockedCells="1" selectUnlockedCells="1"/>
  <mergeCells count="5">
    <mergeCell ref="A18:I18"/>
    <mergeCell ref="A17:K17"/>
    <mergeCell ref="A16:F16"/>
    <mergeCell ref="A14:J14"/>
    <mergeCell ref="A15:J15"/>
  </mergeCells>
  <pageMargins left="1.3779527559055118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1"/>
    <col min="2" max="2" width="59.28515625" style="51" customWidth="1"/>
    <col min="3" max="3" width="17.5703125" style="51" customWidth="1"/>
    <col min="4" max="16384" width="9.140625" style="51"/>
  </cols>
  <sheetData>
    <row r="1" spans="1:256">
      <c r="A1" s="3" t="s">
        <v>152</v>
      </c>
      <c r="B1" s="50" t="s">
        <v>80</v>
      </c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89" t="s">
        <v>81</v>
      </c>
      <c r="C2" s="389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50" t="s">
        <v>82</v>
      </c>
      <c r="C3" s="5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50" t="s">
        <v>83</v>
      </c>
      <c r="C4" s="5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50" t="s">
        <v>84</v>
      </c>
      <c r="C5" s="5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50" t="s">
        <v>85</v>
      </c>
      <c r="C6" s="5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50" t="s">
        <v>86</v>
      </c>
      <c r="C7" s="5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81"/>
      <c r="C8" s="81"/>
    </row>
    <row r="9" spans="1:256">
      <c r="B9" s="81"/>
      <c r="C9" s="81"/>
    </row>
    <row r="10" spans="1:256">
      <c r="B10" s="81"/>
      <c r="C10" s="81"/>
    </row>
    <row r="11" spans="1:256">
      <c r="B11" s="81"/>
      <c r="C11" s="81"/>
    </row>
    <row r="13" spans="1:256" ht="15.75" customHeight="1">
      <c r="A13" s="390" t="s">
        <v>87</v>
      </c>
      <c r="B13" s="390"/>
      <c r="C13" s="390"/>
      <c r="D13" s="390"/>
      <c r="E13" s="82"/>
      <c r="F13" s="82"/>
    </row>
    <row r="14" spans="1:256" ht="15.75" customHeight="1">
      <c r="A14" s="390" t="s">
        <v>88</v>
      </c>
      <c r="B14" s="390"/>
      <c r="C14" s="390"/>
      <c r="D14" s="390"/>
    </row>
    <row r="15" spans="1:256" ht="15.75" customHeight="1">
      <c r="A15" s="390" t="s">
        <v>89</v>
      </c>
      <c r="B15" s="390"/>
      <c r="C15" s="390"/>
      <c r="D15" s="390"/>
      <c r="E15" s="82"/>
      <c r="F15" s="82"/>
    </row>
    <row r="16" spans="1:256">
      <c r="B16" s="81"/>
      <c r="C16" s="82"/>
      <c r="D16" s="82"/>
      <c r="E16" s="82"/>
      <c r="F16" s="82"/>
    </row>
    <row r="17" spans="1:6">
      <c r="B17" s="81"/>
      <c r="C17" s="82"/>
      <c r="D17" s="82"/>
      <c r="E17" s="82"/>
      <c r="F17" s="82"/>
    </row>
    <row r="19" spans="1:6" s="84" customFormat="1">
      <c r="A19" s="83" t="s">
        <v>79</v>
      </c>
      <c r="B19" s="83" t="s">
        <v>90</v>
      </c>
      <c r="C19" s="83" t="s">
        <v>91</v>
      </c>
    </row>
    <row r="20" spans="1:6" ht="28.5" customHeight="1">
      <c r="A20" s="388" t="s">
        <v>92</v>
      </c>
      <c r="B20" s="85" t="s">
        <v>110</v>
      </c>
      <c r="C20" s="86">
        <f>C22-C23</f>
        <v>5340000</v>
      </c>
    </row>
    <row r="21" spans="1:6">
      <c r="A21" s="388"/>
      <c r="B21" s="87" t="s">
        <v>93</v>
      </c>
      <c r="C21" s="88"/>
    </row>
    <row r="22" spans="1:6" ht="47.25">
      <c r="A22" s="388"/>
      <c r="B22" s="89" t="s">
        <v>94</v>
      </c>
      <c r="C22" s="86">
        <v>5500000</v>
      </c>
    </row>
    <row r="23" spans="1:6" ht="47.25">
      <c r="A23" s="388"/>
      <c r="B23" s="89" t="s">
        <v>95</v>
      </c>
      <c r="C23" s="8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2020</vt:lpstr>
      <vt:lpstr>Доходы 2020</vt:lpstr>
      <vt:lpstr>Вед.2020</vt:lpstr>
      <vt:lpstr>Ф2020</vt:lpstr>
      <vt:lpstr>МЦП по ЦСР - 2020</vt:lpstr>
      <vt:lpstr>кредиты</vt:lpstr>
      <vt:lpstr>'источ. 2020'!Excel_BuiltIn_Print_Area</vt:lpstr>
      <vt:lpstr>'Доходы 2020'!Область_печати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2020-08-05T09:21:51Z</cp:lastPrinted>
  <dcterms:created xsi:type="dcterms:W3CDTF">2020-09-07T14:26:07Z</dcterms:created>
  <dcterms:modified xsi:type="dcterms:W3CDTF">2020-09-07T14:26:08Z</dcterms:modified>
</cp:coreProperties>
</file>